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480" yWindow="-345" windowWidth="10755" windowHeight="9315"/>
  </bookViews>
  <sheets>
    <sheet name="СТ" sheetId="4" r:id="rId1"/>
    <sheet name="АВТО" sheetId="17" state="hidden" r:id="rId2"/>
  </sheets>
  <definedNames>
    <definedName name="_xlnm._FilterDatabase" localSheetId="0" hidden="1">СТ!$A$4:$BK$240</definedName>
  </definedNames>
  <calcPr calcId="125725"/>
</workbook>
</file>

<file path=xl/calcChain.xml><?xml version="1.0" encoding="utf-8"?>
<calcChain xmlns="http://schemas.openxmlformats.org/spreadsheetml/2006/main">
  <c r="BC10" i="4"/>
  <c r="BC11" s="1"/>
  <c r="BC12" s="1"/>
  <c r="BC13" s="1"/>
  <c r="BC14" s="1"/>
  <c r="BC15" s="1"/>
  <c r="BC16" s="1"/>
  <c r="BC17" s="1"/>
  <c r="BC18" s="1"/>
  <c r="BC19" s="1"/>
  <c r="BC20" s="1"/>
  <c r="BC21" s="1"/>
  <c r="BC22" s="1"/>
  <c r="BC23" s="1"/>
  <c r="BC24" s="1"/>
  <c r="BC25" s="1"/>
  <c r="BC26" s="1"/>
  <c r="BC27" s="1"/>
  <c r="BC28" s="1"/>
  <c r="BC29" s="1"/>
  <c r="BC30" s="1"/>
  <c r="BC31" s="1"/>
  <c r="BC32" s="1"/>
  <c r="BC33" s="1"/>
  <c r="BC34" s="1"/>
  <c r="BC35" s="1"/>
  <c r="BC36" s="1"/>
  <c r="BC37" s="1"/>
  <c r="BC38" s="1"/>
  <c r="BC39" s="1"/>
  <c r="BC40" s="1"/>
  <c r="BC41" s="1"/>
  <c r="BC42" s="1"/>
  <c r="BC43" s="1"/>
  <c r="BC44" s="1"/>
  <c r="BC45" s="1"/>
  <c r="BC46" s="1"/>
  <c r="BC47" s="1"/>
  <c r="BC48" s="1"/>
  <c r="BC49" s="1"/>
  <c r="BC50" s="1"/>
  <c r="BC51" s="1"/>
  <c r="BC52" s="1"/>
  <c r="BC53" s="1"/>
  <c r="BC54" s="1"/>
  <c r="BC55" s="1"/>
  <c r="BC56" s="1"/>
  <c r="BC57" s="1"/>
  <c r="BC58" s="1"/>
  <c r="BC59" s="1"/>
  <c r="BC60" s="1"/>
  <c r="BC61" s="1"/>
  <c r="BC62" s="1"/>
  <c r="BC63" s="1"/>
  <c r="BC64" s="1"/>
  <c r="BC65" s="1"/>
  <c r="BC66" s="1"/>
  <c r="BC67" s="1"/>
  <c r="BC68" s="1"/>
  <c r="BC69" s="1"/>
  <c r="BC70" s="1"/>
  <c r="BC71" s="1"/>
  <c r="BC72" s="1"/>
  <c r="BC73" s="1"/>
  <c r="BC74" s="1"/>
  <c r="BC75" s="1"/>
  <c r="BC76" s="1"/>
  <c r="BC77" s="1"/>
  <c r="BC78" s="1"/>
  <c r="BC79" s="1"/>
  <c r="BC80" s="1"/>
  <c r="BC81" s="1"/>
  <c r="BC82" s="1"/>
  <c r="BC83" s="1"/>
  <c r="BC84" s="1"/>
  <c r="BC85" s="1"/>
  <c r="BC86" s="1"/>
  <c r="BC87" s="1"/>
  <c r="BC88" s="1"/>
  <c r="BC89" s="1"/>
  <c r="BC90" s="1"/>
  <c r="BC91" s="1"/>
  <c r="BC92" s="1"/>
  <c r="BC93" s="1"/>
  <c r="BC94" s="1"/>
  <c r="BC95" s="1"/>
  <c r="BC96" s="1"/>
  <c r="BC97" s="1"/>
  <c r="BC98" s="1"/>
  <c r="BC99" s="1"/>
  <c r="BC100" s="1"/>
  <c r="BC101" s="1"/>
  <c r="BC102" s="1"/>
  <c r="BC103" s="1"/>
  <c r="BC104" s="1"/>
  <c r="BC105" s="1"/>
  <c r="BC106" s="1"/>
  <c r="BC107" s="1"/>
  <c r="BC108" s="1"/>
  <c r="BC109" s="1"/>
  <c r="BC110" s="1"/>
  <c r="BC111" s="1"/>
  <c r="BC112" s="1"/>
  <c r="BC113" s="1"/>
  <c r="BC114" s="1"/>
  <c r="BC115" s="1"/>
  <c r="BC116" s="1"/>
  <c r="BC117" s="1"/>
  <c r="BC118" s="1"/>
  <c r="BC119" s="1"/>
  <c r="BC120" s="1"/>
  <c r="BC121" s="1"/>
  <c r="BC122" s="1"/>
  <c r="BC123" s="1"/>
  <c r="BC124" s="1"/>
  <c r="BC125" s="1"/>
  <c r="BC126" s="1"/>
  <c r="BC127" s="1"/>
  <c r="BC128" s="1"/>
  <c r="BC129" s="1"/>
  <c r="BC130" s="1"/>
  <c r="BC131" s="1"/>
  <c r="BC132" s="1"/>
  <c r="BC133" s="1"/>
  <c r="BC134" s="1"/>
  <c r="BC135" s="1"/>
  <c r="BC136" s="1"/>
  <c r="BC137" s="1"/>
  <c r="BC138" s="1"/>
  <c r="BC139" s="1"/>
  <c r="BC140" s="1"/>
  <c r="BC141" s="1"/>
  <c r="BC142" s="1"/>
  <c r="BC143" s="1"/>
  <c r="BC144" s="1"/>
  <c r="BC145" s="1"/>
  <c r="BC146" s="1"/>
  <c r="BC147" s="1"/>
  <c r="BC148" s="1"/>
  <c r="BC149" s="1"/>
  <c r="BC150" s="1"/>
  <c r="BC151" s="1"/>
  <c r="BC152" s="1"/>
  <c r="BC153" s="1"/>
  <c r="BC154" s="1"/>
  <c r="BC155" s="1"/>
  <c r="BC156" s="1"/>
  <c r="BC157" s="1"/>
  <c r="BC158" s="1"/>
  <c r="BC159" s="1"/>
  <c r="BC160" s="1"/>
  <c r="BC161" s="1"/>
  <c r="BC162" s="1"/>
  <c r="BC163" s="1"/>
  <c r="BC164" s="1"/>
  <c r="BC165" s="1"/>
  <c r="BC166" s="1"/>
  <c r="BC167" s="1"/>
  <c r="BC168" s="1"/>
  <c r="BC169" s="1"/>
  <c r="BC170" s="1"/>
  <c r="BC171" s="1"/>
  <c r="BC172" s="1"/>
  <c r="BC173" s="1"/>
  <c r="BC174" s="1"/>
  <c r="BC175" s="1"/>
  <c r="BC176" s="1"/>
  <c r="BC177" s="1"/>
  <c r="BC178" s="1"/>
  <c r="BC179" s="1"/>
  <c r="BC180" s="1"/>
  <c r="BC181" s="1"/>
  <c r="BC182" s="1"/>
  <c r="BC183" s="1"/>
  <c r="BC184" s="1"/>
  <c r="BC185" s="1"/>
  <c r="BC186" s="1"/>
  <c r="BC187" s="1"/>
  <c r="BC188" s="1"/>
  <c r="BC189" s="1"/>
  <c r="BC190" s="1"/>
  <c r="BC191" s="1"/>
  <c r="BC192" s="1"/>
  <c r="BC193" s="1"/>
  <c r="BC194" s="1"/>
  <c r="BC195" s="1"/>
  <c r="BC196" s="1"/>
  <c r="BC197" s="1"/>
  <c r="BC198" s="1"/>
  <c r="BC199" s="1"/>
  <c r="BC200" s="1"/>
  <c r="BC201" s="1"/>
  <c r="BC202" s="1"/>
  <c r="BC203" s="1"/>
  <c r="BC204" s="1"/>
  <c r="BC205" s="1"/>
  <c r="BC206" s="1"/>
  <c r="BC207" s="1"/>
  <c r="BC208" s="1"/>
  <c r="BC209" s="1"/>
  <c r="BC210" s="1"/>
  <c r="BC211" s="1"/>
  <c r="BC212" s="1"/>
  <c r="BC213" s="1"/>
  <c r="BC214" s="1"/>
  <c r="BC215" s="1"/>
  <c r="BC216" s="1"/>
  <c r="BC217" s="1"/>
  <c r="BC218" s="1"/>
  <c r="BC219" s="1"/>
  <c r="BC220" s="1"/>
  <c r="BC221" s="1"/>
  <c r="BC222" s="1"/>
  <c r="BC223" s="1"/>
  <c r="BC224" s="1"/>
  <c r="BC225" s="1"/>
  <c r="BC226" s="1"/>
  <c r="BC227" s="1"/>
  <c r="BC228" s="1"/>
  <c r="BC229" s="1"/>
  <c r="BC230" s="1"/>
  <c r="BC231" s="1"/>
  <c r="BC232" s="1"/>
  <c r="BC233" s="1"/>
  <c r="BC234" s="1"/>
  <c r="BC235" s="1"/>
  <c r="BC236" s="1"/>
  <c r="BC237" s="1"/>
  <c r="BC238" s="1"/>
  <c r="BC239" s="1"/>
  <c r="AT10"/>
  <c r="AT11" s="1"/>
  <c r="AT12" s="1"/>
  <c r="AT13" s="1"/>
  <c r="AT14" s="1"/>
  <c r="AT15" s="1"/>
  <c r="AT16" s="1"/>
  <c r="AT17" s="1"/>
  <c r="AT18" s="1"/>
  <c r="AT19" s="1"/>
  <c r="AT20" s="1"/>
  <c r="AT21" s="1"/>
  <c r="AT22" s="1"/>
  <c r="AT23" s="1"/>
  <c r="AT24" s="1"/>
  <c r="AT25" s="1"/>
  <c r="AT26" s="1"/>
  <c r="AT27" s="1"/>
  <c r="AT28" s="1"/>
  <c r="AT29" s="1"/>
  <c r="AT30" s="1"/>
  <c r="AT31" s="1"/>
  <c r="AT32" s="1"/>
  <c r="AT33" s="1"/>
  <c r="AT34" s="1"/>
  <c r="AT35" s="1"/>
  <c r="AT36" s="1"/>
  <c r="AT37" s="1"/>
  <c r="AT38" s="1"/>
  <c r="AT39" s="1"/>
  <c r="AT40" s="1"/>
  <c r="AT41" s="1"/>
  <c r="AT42" s="1"/>
  <c r="AT43" s="1"/>
  <c r="AT44" s="1"/>
  <c r="AT45" s="1"/>
  <c r="AT46" s="1"/>
  <c r="AT47" s="1"/>
  <c r="AT48" s="1"/>
  <c r="AT49" s="1"/>
  <c r="AT50" s="1"/>
  <c r="AT51" s="1"/>
  <c r="AT52" s="1"/>
  <c r="AT53" s="1"/>
  <c r="AT54" s="1"/>
  <c r="AT55" s="1"/>
  <c r="AT56" s="1"/>
  <c r="AT57" s="1"/>
  <c r="AT58" s="1"/>
  <c r="AT59" s="1"/>
  <c r="AT60" s="1"/>
  <c r="AT61" s="1"/>
  <c r="AT62" s="1"/>
  <c r="AT63" s="1"/>
  <c r="AT64" s="1"/>
  <c r="AT65" s="1"/>
  <c r="AT66" s="1"/>
  <c r="AT67" s="1"/>
  <c r="AT68" s="1"/>
  <c r="AT69" s="1"/>
  <c r="AT70" s="1"/>
  <c r="AT71" s="1"/>
  <c r="AT72" s="1"/>
  <c r="AT73" s="1"/>
  <c r="AT74" s="1"/>
  <c r="AT75" s="1"/>
  <c r="AT76" s="1"/>
  <c r="AT77" s="1"/>
  <c r="AT78" s="1"/>
  <c r="AT79" s="1"/>
  <c r="AT80" s="1"/>
  <c r="AT81" s="1"/>
  <c r="AT82" s="1"/>
  <c r="AT83" s="1"/>
  <c r="AT84" s="1"/>
  <c r="AT85" s="1"/>
  <c r="AT86" s="1"/>
  <c r="AT87" s="1"/>
  <c r="AT88" s="1"/>
  <c r="AT89" s="1"/>
  <c r="AT90" s="1"/>
  <c r="AT91" s="1"/>
  <c r="AT92" s="1"/>
  <c r="AT93" s="1"/>
  <c r="AT94" s="1"/>
  <c r="AT95" s="1"/>
  <c r="AT96" s="1"/>
  <c r="AT97" s="1"/>
  <c r="AT98" s="1"/>
  <c r="AT99" s="1"/>
  <c r="AT100" s="1"/>
  <c r="AT101" s="1"/>
  <c r="AT102" s="1"/>
  <c r="AT103" s="1"/>
  <c r="AT104" s="1"/>
  <c r="AT105" s="1"/>
  <c r="AT106" s="1"/>
  <c r="AT107" s="1"/>
  <c r="AT108" s="1"/>
  <c r="AT109" s="1"/>
  <c r="AT110" s="1"/>
  <c r="AT111" s="1"/>
  <c r="AT112" s="1"/>
  <c r="AT113" s="1"/>
  <c r="AT114" s="1"/>
  <c r="AT115" s="1"/>
  <c r="AT116" s="1"/>
  <c r="AT117" s="1"/>
  <c r="AT118" s="1"/>
  <c r="AT119" s="1"/>
  <c r="AT120" s="1"/>
  <c r="AT121" s="1"/>
  <c r="AT122" s="1"/>
  <c r="AT123" s="1"/>
  <c r="AT124" s="1"/>
  <c r="AT125" s="1"/>
  <c r="AT126" s="1"/>
  <c r="AT127" s="1"/>
  <c r="AT128" s="1"/>
  <c r="AT129" s="1"/>
  <c r="AT130" s="1"/>
  <c r="AT131" s="1"/>
  <c r="AT132" s="1"/>
  <c r="AT133" s="1"/>
  <c r="AT134" s="1"/>
  <c r="AT135" s="1"/>
  <c r="AT136" s="1"/>
  <c r="AT137" s="1"/>
  <c r="AT138" s="1"/>
  <c r="AT139" s="1"/>
  <c r="AT140" s="1"/>
  <c r="AT141" s="1"/>
  <c r="AT142" s="1"/>
  <c r="AT143" s="1"/>
  <c r="AT144" s="1"/>
  <c r="AT145" s="1"/>
  <c r="AT146" s="1"/>
  <c r="AT147" s="1"/>
  <c r="AT148" s="1"/>
  <c r="AT149" s="1"/>
  <c r="AT150" s="1"/>
  <c r="AT151" s="1"/>
  <c r="AT152" s="1"/>
  <c r="AT153" s="1"/>
  <c r="AT154" s="1"/>
  <c r="AT155" s="1"/>
  <c r="AT156" s="1"/>
  <c r="AT157" s="1"/>
  <c r="AT158" s="1"/>
  <c r="AT159" s="1"/>
  <c r="AT160" s="1"/>
  <c r="AT161" s="1"/>
  <c r="AT162" s="1"/>
  <c r="AT163" s="1"/>
  <c r="AT164" s="1"/>
  <c r="AT165" s="1"/>
  <c r="AT166" s="1"/>
  <c r="AT167" s="1"/>
  <c r="AT168" s="1"/>
  <c r="AT169" s="1"/>
  <c r="AT170" s="1"/>
  <c r="AT171" s="1"/>
  <c r="AT172" s="1"/>
  <c r="AT173" s="1"/>
  <c r="AT174" s="1"/>
  <c r="AT175" s="1"/>
  <c r="AT176" s="1"/>
  <c r="AT177" s="1"/>
  <c r="AT178" s="1"/>
  <c r="AT179" s="1"/>
  <c r="AT180" s="1"/>
  <c r="AT181" s="1"/>
  <c r="AT182" s="1"/>
  <c r="AT183" s="1"/>
  <c r="AT184" s="1"/>
  <c r="AT185" s="1"/>
  <c r="AT186" s="1"/>
  <c r="AT187" s="1"/>
  <c r="AT188" s="1"/>
  <c r="AT189" s="1"/>
  <c r="AT190" s="1"/>
  <c r="AT191" s="1"/>
  <c r="AT192" s="1"/>
  <c r="AT193" s="1"/>
  <c r="AT194" s="1"/>
  <c r="AT195" s="1"/>
  <c r="AT196" s="1"/>
  <c r="AT197" s="1"/>
  <c r="AT198" s="1"/>
  <c r="AT199" s="1"/>
  <c r="AT200" s="1"/>
  <c r="AT201" s="1"/>
  <c r="AT202" s="1"/>
  <c r="AT203" s="1"/>
  <c r="AT204" s="1"/>
  <c r="AT205" s="1"/>
  <c r="AT206" s="1"/>
  <c r="AT207" s="1"/>
  <c r="AT208" s="1"/>
  <c r="AT209" s="1"/>
  <c r="AT210" s="1"/>
  <c r="AT211" s="1"/>
  <c r="AT212" s="1"/>
  <c r="AT213" s="1"/>
  <c r="AT214" s="1"/>
  <c r="AT215" s="1"/>
  <c r="AT216" s="1"/>
  <c r="AT217" s="1"/>
  <c r="AT218" s="1"/>
  <c r="AT219" s="1"/>
  <c r="AT220" s="1"/>
  <c r="AT221" s="1"/>
  <c r="AT222" s="1"/>
  <c r="AT223" s="1"/>
  <c r="AT224" s="1"/>
  <c r="AT225" s="1"/>
  <c r="AT226" s="1"/>
  <c r="AT227" s="1"/>
  <c r="AT228" s="1"/>
  <c r="AT229" s="1"/>
  <c r="AT230" s="1"/>
  <c r="AT231" s="1"/>
  <c r="AT232" s="1"/>
  <c r="AT233" s="1"/>
  <c r="AT234" s="1"/>
  <c r="AT235" s="1"/>
  <c r="AT236" s="1"/>
  <c r="AT237" s="1"/>
  <c r="AT238" s="1"/>
  <c r="AT239" s="1"/>
  <c r="AL10"/>
  <c r="AL11" s="1"/>
  <c r="AL12" s="1"/>
  <c r="AL13" s="1"/>
  <c r="AL14" s="1"/>
  <c r="AL15" s="1"/>
  <c r="AL16" s="1"/>
  <c r="AL17" s="1"/>
  <c r="AL18" s="1"/>
  <c r="AL19" s="1"/>
  <c r="AL20" s="1"/>
  <c r="AL21" s="1"/>
  <c r="AL22" s="1"/>
  <c r="AL23" s="1"/>
  <c r="AL24" s="1"/>
  <c r="AL25" s="1"/>
  <c r="AL26" s="1"/>
  <c r="AL27" s="1"/>
  <c r="AL28" s="1"/>
  <c r="AL29" s="1"/>
  <c r="AL30" s="1"/>
  <c r="AL31" s="1"/>
  <c r="AL32" s="1"/>
  <c r="AL33" s="1"/>
  <c r="AL34" s="1"/>
  <c r="AL35" s="1"/>
  <c r="AL36" s="1"/>
  <c r="AL37" s="1"/>
  <c r="AL38" s="1"/>
  <c r="AL39" s="1"/>
  <c r="AL40" s="1"/>
  <c r="AL41" s="1"/>
  <c r="AL42" s="1"/>
  <c r="AL43" s="1"/>
  <c r="AL44" s="1"/>
  <c r="AL45" s="1"/>
  <c r="AL46" s="1"/>
  <c r="AL47" s="1"/>
  <c r="AL48" s="1"/>
  <c r="AL49" s="1"/>
  <c r="AL50" s="1"/>
  <c r="AL51" s="1"/>
  <c r="AL52" s="1"/>
  <c r="AL53" s="1"/>
  <c r="AL54" s="1"/>
  <c r="AL55" s="1"/>
  <c r="AL56" s="1"/>
  <c r="AL57" s="1"/>
  <c r="AL58" s="1"/>
  <c r="AL59" s="1"/>
  <c r="AL60" s="1"/>
  <c r="AL61" s="1"/>
  <c r="AL62" s="1"/>
  <c r="AL63" s="1"/>
  <c r="AL64" s="1"/>
  <c r="AL65" s="1"/>
  <c r="AL66" s="1"/>
  <c r="AL67" s="1"/>
  <c r="AL68" s="1"/>
  <c r="AL69" s="1"/>
  <c r="AL70" s="1"/>
  <c r="AL71" s="1"/>
  <c r="AL72" s="1"/>
  <c r="AL73" s="1"/>
  <c r="AL74" s="1"/>
  <c r="AL75" s="1"/>
  <c r="AL76" s="1"/>
  <c r="AL77" s="1"/>
  <c r="AL78" s="1"/>
  <c r="AL79" s="1"/>
  <c r="AL80" s="1"/>
  <c r="AL81" s="1"/>
  <c r="AL82" s="1"/>
  <c r="AL83" s="1"/>
  <c r="AL84" s="1"/>
  <c r="AL85" s="1"/>
  <c r="AL86" s="1"/>
  <c r="AL87" s="1"/>
  <c r="AL88" s="1"/>
  <c r="AL89" s="1"/>
  <c r="AL90" s="1"/>
  <c r="AL91" s="1"/>
  <c r="AL92" s="1"/>
  <c r="AL93" s="1"/>
  <c r="AL94" s="1"/>
  <c r="AL95" s="1"/>
  <c r="AL96" s="1"/>
  <c r="AL97" s="1"/>
  <c r="AL98" s="1"/>
  <c r="AL99" s="1"/>
  <c r="AL100" s="1"/>
  <c r="AL101" s="1"/>
  <c r="AL102" s="1"/>
  <c r="AL103" s="1"/>
  <c r="AL104" s="1"/>
  <c r="AL105" s="1"/>
  <c r="AL106" s="1"/>
  <c r="AL107" s="1"/>
  <c r="AL108" s="1"/>
  <c r="AL109" s="1"/>
  <c r="AL110" s="1"/>
  <c r="AL111" s="1"/>
  <c r="AL112" s="1"/>
  <c r="AL113" s="1"/>
  <c r="AL114" s="1"/>
  <c r="AL115" s="1"/>
  <c r="AL116" s="1"/>
  <c r="AL117" s="1"/>
  <c r="AL118" s="1"/>
  <c r="AL119" s="1"/>
  <c r="AL120" s="1"/>
  <c r="AL121" s="1"/>
  <c r="AL122" s="1"/>
  <c r="AL123" s="1"/>
  <c r="AL124" s="1"/>
  <c r="AL125" s="1"/>
  <c r="AL126" s="1"/>
  <c r="AL127" s="1"/>
  <c r="AL128" s="1"/>
  <c r="AL129" s="1"/>
  <c r="AL130" s="1"/>
  <c r="AL131" s="1"/>
  <c r="AL132" s="1"/>
  <c r="AL133" s="1"/>
  <c r="AL134" s="1"/>
  <c r="AL135" s="1"/>
  <c r="AL136" s="1"/>
  <c r="AL137" s="1"/>
  <c r="AL138" s="1"/>
  <c r="AL139" s="1"/>
  <c r="AL140" s="1"/>
  <c r="AL141" s="1"/>
  <c r="AL142" s="1"/>
  <c r="AL143" s="1"/>
  <c r="AL144" s="1"/>
  <c r="AL145" s="1"/>
  <c r="AL146" s="1"/>
  <c r="AL147" s="1"/>
  <c r="AL148" s="1"/>
  <c r="AL149" s="1"/>
  <c r="AL150" s="1"/>
  <c r="AL151" s="1"/>
  <c r="AL152" s="1"/>
  <c r="AL153" s="1"/>
  <c r="AL154" s="1"/>
  <c r="AL155" s="1"/>
  <c r="AL156" s="1"/>
  <c r="AL157" s="1"/>
  <c r="AL158" s="1"/>
  <c r="AL159" s="1"/>
  <c r="AL160" s="1"/>
  <c r="AL161" s="1"/>
  <c r="AL162" s="1"/>
  <c r="AL163" s="1"/>
  <c r="AL164" s="1"/>
  <c r="AL165" s="1"/>
  <c r="AL166" s="1"/>
  <c r="AL167" s="1"/>
  <c r="AL168" s="1"/>
  <c r="AL169" s="1"/>
  <c r="AL170" s="1"/>
  <c r="AL171" s="1"/>
  <c r="AL172" s="1"/>
  <c r="AL173" s="1"/>
  <c r="AL174" s="1"/>
  <c r="AL175" s="1"/>
  <c r="AL176" s="1"/>
  <c r="AL177" s="1"/>
  <c r="AL178" s="1"/>
  <c r="AL179" s="1"/>
  <c r="AL180" s="1"/>
  <c r="AL181" s="1"/>
  <c r="AL182" s="1"/>
  <c r="AL183" s="1"/>
  <c r="AL184" s="1"/>
  <c r="AL185" s="1"/>
  <c r="AL186" s="1"/>
  <c r="AL187" s="1"/>
  <c r="AL188" s="1"/>
  <c r="AL189" s="1"/>
  <c r="AL190" s="1"/>
  <c r="AL191" s="1"/>
  <c r="AL192" s="1"/>
  <c r="AL193" s="1"/>
  <c r="AL194" s="1"/>
  <c r="AL195" s="1"/>
  <c r="AL196" s="1"/>
  <c r="AL197" s="1"/>
  <c r="AL198" s="1"/>
  <c r="AL199" s="1"/>
  <c r="AL200" s="1"/>
  <c r="AL201" s="1"/>
  <c r="AL202" s="1"/>
  <c r="AL203" s="1"/>
  <c r="AL204" s="1"/>
  <c r="AL205" s="1"/>
  <c r="AL206" s="1"/>
  <c r="AL207" s="1"/>
  <c r="AL208" s="1"/>
  <c r="AL209" s="1"/>
  <c r="AL210" s="1"/>
  <c r="AL211" s="1"/>
  <c r="AL212" s="1"/>
  <c r="AL213" s="1"/>
  <c r="AL214" s="1"/>
  <c r="AL215" s="1"/>
  <c r="AL216" s="1"/>
  <c r="AL217" s="1"/>
  <c r="AL218" s="1"/>
  <c r="AL219" s="1"/>
  <c r="AL220" s="1"/>
  <c r="AL221" s="1"/>
  <c r="AL222" s="1"/>
  <c r="AL223" s="1"/>
  <c r="AL224" s="1"/>
  <c r="AL225" s="1"/>
  <c r="AL226" s="1"/>
  <c r="AL227" s="1"/>
  <c r="AL228" s="1"/>
  <c r="AL229" s="1"/>
  <c r="AL230" s="1"/>
  <c r="AL231" s="1"/>
  <c r="AL232" s="1"/>
  <c r="AL233" s="1"/>
  <c r="AL234" s="1"/>
  <c r="AL235" s="1"/>
  <c r="AL236" s="1"/>
  <c r="AL237" s="1"/>
  <c r="AL238" s="1"/>
  <c r="AL239" s="1"/>
  <c r="AD10"/>
  <c r="AD11" s="1"/>
  <c r="AD12" s="1"/>
  <c r="AD13" s="1"/>
  <c r="AD14" s="1"/>
  <c r="AD15" s="1"/>
  <c r="AD16" s="1"/>
  <c r="AD17" s="1"/>
  <c r="AD18" s="1"/>
  <c r="AD19" s="1"/>
  <c r="AD20" s="1"/>
  <c r="AD21" s="1"/>
  <c r="AD22" s="1"/>
  <c r="AD23" s="1"/>
  <c r="AD24" s="1"/>
  <c r="AD25" s="1"/>
  <c r="AD26" s="1"/>
  <c r="AD27" s="1"/>
  <c r="AD28" s="1"/>
  <c r="AD29" s="1"/>
  <c r="AD30" s="1"/>
  <c r="AD31" s="1"/>
  <c r="AD32" s="1"/>
  <c r="AD33" s="1"/>
  <c r="AD34" s="1"/>
  <c r="AD35" s="1"/>
  <c r="AD36" s="1"/>
  <c r="AD37" s="1"/>
  <c r="AD38" s="1"/>
  <c r="AD39" s="1"/>
  <c r="AD40" s="1"/>
  <c r="AD41" s="1"/>
  <c r="AD42" s="1"/>
  <c r="AD43" s="1"/>
  <c r="AD44" s="1"/>
  <c r="AD45" s="1"/>
  <c r="AD46" s="1"/>
  <c r="AD47" s="1"/>
  <c r="AD48" s="1"/>
  <c r="AD49" s="1"/>
  <c r="AD50" s="1"/>
  <c r="AD51" s="1"/>
  <c r="AD52" s="1"/>
  <c r="AD53" s="1"/>
  <c r="AD54" s="1"/>
  <c r="AD55" s="1"/>
  <c r="AD56" s="1"/>
  <c r="AD57" s="1"/>
  <c r="AD58" s="1"/>
  <c r="AD59" s="1"/>
  <c r="AD60" s="1"/>
  <c r="AD61" s="1"/>
  <c r="AD62" s="1"/>
  <c r="AD63" s="1"/>
  <c r="AD64" s="1"/>
  <c r="AD65" s="1"/>
  <c r="AD66" s="1"/>
  <c r="AD67" s="1"/>
  <c r="AD68" s="1"/>
  <c r="AD69" s="1"/>
  <c r="AD70" s="1"/>
  <c r="AD71" s="1"/>
  <c r="AD72" s="1"/>
  <c r="AD73" s="1"/>
  <c r="AD74" s="1"/>
  <c r="AD75" s="1"/>
  <c r="AD76" s="1"/>
  <c r="AD77" s="1"/>
  <c r="AD78" s="1"/>
  <c r="AD79" s="1"/>
  <c r="AD80" s="1"/>
  <c r="AD81" s="1"/>
  <c r="AD82" s="1"/>
  <c r="AD83" s="1"/>
  <c r="AD84" s="1"/>
  <c r="AD85" s="1"/>
  <c r="AD86" s="1"/>
  <c r="AD87" s="1"/>
  <c r="AD88" s="1"/>
  <c r="AD89" s="1"/>
  <c r="AD90" s="1"/>
  <c r="AD91" s="1"/>
  <c r="AD92" s="1"/>
  <c r="AD93" s="1"/>
  <c r="AD94" s="1"/>
  <c r="AD95" s="1"/>
  <c r="AD96" s="1"/>
  <c r="AD97" s="1"/>
  <c r="AD98" s="1"/>
  <c r="AD99" s="1"/>
  <c r="AD100" s="1"/>
  <c r="AD101" s="1"/>
  <c r="AD102" s="1"/>
  <c r="AD103" s="1"/>
  <c r="AD104" s="1"/>
  <c r="AD105" s="1"/>
  <c r="AD106" s="1"/>
  <c r="AD107" s="1"/>
  <c r="AD108" s="1"/>
  <c r="AD109" s="1"/>
  <c r="AD110" s="1"/>
  <c r="AD111" s="1"/>
  <c r="AD112" s="1"/>
  <c r="AD113" s="1"/>
  <c r="AD114" s="1"/>
  <c r="AD115" s="1"/>
  <c r="AD116" s="1"/>
  <c r="AD117" s="1"/>
  <c r="AD118" s="1"/>
  <c r="AD119" s="1"/>
  <c r="AD120" s="1"/>
  <c r="AD121" s="1"/>
  <c r="AD122" s="1"/>
  <c r="AD123" s="1"/>
  <c r="AD124" s="1"/>
  <c r="AD125" s="1"/>
  <c r="AD126" s="1"/>
  <c r="AD127" s="1"/>
  <c r="AD128" s="1"/>
  <c r="AD129" s="1"/>
  <c r="AD130" s="1"/>
  <c r="AD131" s="1"/>
  <c r="AD132" s="1"/>
  <c r="AD133" s="1"/>
  <c r="AD134" s="1"/>
  <c r="AD135" s="1"/>
  <c r="AD136" s="1"/>
  <c r="AD137" s="1"/>
  <c r="AD138" s="1"/>
  <c r="AD139" s="1"/>
  <c r="AD140" s="1"/>
  <c r="AD141" s="1"/>
  <c r="AD142" s="1"/>
  <c r="AD143" s="1"/>
  <c r="AD144" s="1"/>
  <c r="AD145" s="1"/>
  <c r="AD146" s="1"/>
  <c r="AD147" s="1"/>
  <c r="AD148" s="1"/>
  <c r="AD149" s="1"/>
  <c r="AD150" s="1"/>
  <c r="AD151" s="1"/>
  <c r="AD152" s="1"/>
  <c r="AD153" s="1"/>
  <c r="AD154" s="1"/>
  <c r="AD155" s="1"/>
  <c r="AD156" s="1"/>
  <c r="AD157" s="1"/>
  <c r="AD158" s="1"/>
  <c r="AD159" s="1"/>
  <c r="AD160" s="1"/>
  <c r="AD161" s="1"/>
  <c r="AD162" s="1"/>
  <c r="AD163" s="1"/>
  <c r="AD164" s="1"/>
  <c r="AD165" s="1"/>
  <c r="AD166" s="1"/>
  <c r="AD167" s="1"/>
  <c r="AD168" s="1"/>
  <c r="AD169" s="1"/>
  <c r="AD170" s="1"/>
  <c r="AD171" s="1"/>
  <c r="AD172" s="1"/>
  <c r="AD173" s="1"/>
  <c r="AD174" s="1"/>
  <c r="AD175" s="1"/>
  <c r="AD176" s="1"/>
  <c r="AD177" s="1"/>
  <c r="AD178" s="1"/>
  <c r="AD179" s="1"/>
  <c r="AD180" s="1"/>
  <c r="AD181" s="1"/>
  <c r="AD182" s="1"/>
  <c r="AD183" s="1"/>
  <c r="AD184" s="1"/>
  <c r="AD185" s="1"/>
  <c r="AD186" s="1"/>
  <c r="AD187" s="1"/>
  <c r="AD188" s="1"/>
  <c r="AD189" s="1"/>
  <c r="AD190" s="1"/>
  <c r="AD191" s="1"/>
  <c r="AD192" s="1"/>
  <c r="AD193" s="1"/>
  <c r="AD194" s="1"/>
  <c r="AD195" s="1"/>
  <c r="AD196" s="1"/>
  <c r="AD197" s="1"/>
  <c r="AD198" s="1"/>
  <c r="AD199" s="1"/>
  <c r="AD200" s="1"/>
  <c r="AD201" s="1"/>
  <c r="AD202" s="1"/>
  <c r="AD203" s="1"/>
  <c r="AD204" s="1"/>
  <c r="AD205" s="1"/>
  <c r="AD206" s="1"/>
  <c r="AD207" s="1"/>
  <c r="AD208" s="1"/>
  <c r="AD209" s="1"/>
  <c r="AD210" s="1"/>
  <c r="AD211" s="1"/>
  <c r="AD212" s="1"/>
  <c r="AD213" s="1"/>
  <c r="AD214" s="1"/>
  <c r="AD215" s="1"/>
  <c r="AD216" s="1"/>
  <c r="AD217" s="1"/>
  <c r="AD218" s="1"/>
  <c r="AD219" s="1"/>
  <c r="AD220" s="1"/>
  <c r="AD221" s="1"/>
  <c r="AD222" s="1"/>
  <c r="AD223" s="1"/>
  <c r="AD224" s="1"/>
  <c r="AD225" s="1"/>
  <c r="AD226" s="1"/>
  <c r="AD227" s="1"/>
  <c r="AD228" s="1"/>
  <c r="AD229" s="1"/>
  <c r="AD230" s="1"/>
  <c r="AD231" s="1"/>
  <c r="AD232" s="1"/>
  <c r="AD233" s="1"/>
  <c r="AD234" s="1"/>
  <c r="AD235" s="1"/>
  <c r="AD236" s="1"/>
  <c r="AD237" s="1"/>
  <c r="AD238" s="1"/>
  <c r="AD239" s="1"/>
  <c r="U10"/>
  <c r="U11" s="1"/>
  <c r="U12" s="1"/>
  <c r="U13" s="1"/>
  <c r="U14" s="1"/>
  <c r="U15" s="1"/>
  <c r="U16" s="1"/>
  <c r="U17" s="1"/>
  <c r="U18" s="1"/>
  <c r="U19" s="1"/>
  <c r="U20" s="1"/>
  <c r="U21" s="1"/>
  <c r="U22" s="1"/>
  <c r="U23" s="1"/>
  <c r="U24" s="1"/>
  <c r="U25" s="1"/>
  <c r="U26" s="1"/>
  <c r="U27" s="1"/>
  <c r="U28" s="1"/>
  <c r="U29" s="1"/>
  <c r="U30" s="1"/>
  <c r="U31" s="1"/>
  <c r="U32" s="1"/>
  <c r="U33" s="1"/>
  <c r="U34" s="1"/>
  <c r="U35" s="1"/>
  <c r="U36" s="1"/>
  <c r="U37" s="1"/>
  <c r="U38" s="1"/>
  <c r="U39" s="1"/>
  <c r="U40" s="1"/>
  <c r="U41" s="1"/>
  <c r="U42" s="1"/>
  <c r="U43" s="1"/>
  <c r="U44" s="1"/>
  <c r="U45" s="1"/>
  <c r="U46" s="1"/>
  <c r="U47" s="1"/>
  <c r="U48" s="1"/>
  <c r="U49" s="1"/>
  <c r="U50" s="1"/>
  <c r="U51" s="1"/>
  <c r="U52" s="1"/>
  <c r="U53" s="1"/>
  <c r="U54" s="1"/>
  <c r="U55" s="1"/>
  <c r="U56" s="1"/>
  <c r="U57" s="1"/>
  <c r="U58" s="1"/>
  <c r="U59" s="1"/>
  <c r="U60" s="1"/>
  <c r="U61" s="1"/>
  <c r="U62" s="1"/>
  <c r="U63" s="1"/>
  <c r="U64" s="1"/>
  <c r="U65" s="1"/>
  <c r="U66" s="1"/>
  <c r="U67" s="1"/>
  <c r="U68" s="1"/>
  <c r="U69" s="1"/>
  <c r="U70" s="1"/>
  <c r="U71" s="1"/>
  <c r="U72" s="1"/>
  <c r="U73" s="1"/>
  <c r="U74" s="1"/>
  <c r="U75" s="1"/>
  <c r="U76" s="1"/>
  <c r="U77" s="1"/>
  <c r="U78" s="1"/>
  <c r="U79" s="1"/>
  <c r="U80" s="1"/>
  <c r="U81" s="1"/>
  <c r="U82" s="1"/>
  <c r="U83" s="1"/>
  <c r="U84" s="1"/>
  <c r="U85" s="1"/>
  <c r="U86" s="1"/>
  <c r="U87" s="1"/>
  <c r="U88" s="1"/>
  <c r="U89" s="1"/>
  <c r="U90" s="1"/>
  <c r="U91" s="1"/>
  <c r="U92" s="1"/>
  <c r="U93" s="1"/>
  <c r="U94" s="1"/>
  <c r="U95" s="1"/>
  <c r="U96" s="1"/>
  <c r="U97" s="1"/>
  <c r="U98" s="1"/>
  <c r="U99" s="1"/>
  <c r="U100" s="1"/>
  <c r="U101" s="1"/>
  <c r="U102" s="1"/>
  <c r="U103" s="1"/>
  <c r="U104" s="1"/>
  <c r="U105" s="1"/>
  <c r="U106" s="1"/>
  <c r="U107" s="1"/>
  <c r="U108" s="1"/>
  <c r="U109" s="1"/>
  <c r="U110" s="1"/>
  <c r="U111" s="1"/>
  <c r="U112" s="1"/>
  <c r="U113" s="1"/>
  <c r="U114" s="1"/>
  <c r="U115" s="1"/>
  <c r="U116" s="1"/>
  <c r="U117" s="1"/>
  <c r="U118" s="1"/>
  <c r="U119" s="1"/>
  <c r="U120" s="1"/>
  <c r="U121" s="1"/>
  <c r="U122" s="1"/>
  <c r="U123" s="1"/>
  <c r="U124" s="1"/>
  <c r="U125" s="1"/>
  <c r="U126" s="1"/>
  <c r="U127" s="1"/>
  <c r="U128" s="1"/>
  <c r="U129" s="1"/>
  <c r="U130" s="1"/>
  <c r="U131" s="1"/>
  <c r="U132" s="1"/>
  <c r="U133" s="1"/>
  <c r="U134" s="1"/>
  <c r="U135" s="1"/>
  <c r="U136" s="1"/>
  <c r="U137" s="1"/>
  <c r="U138" s="1"/>
  <c r="U139" s="1"/>
  <c r="U140" s="1"/>
  <c r="U141" s="1"/>
  <c r="U142" s="1"/>
  <c r="U143" s="1"/>
  <c r="U144" s="1"/>
  <c r="U145" s="1"/>
  <c r="U146" s="1"/>
  <c r="U147" s="1"/>
  <c r="U148" s="1"/>
  <c r="U149" s="1"/>
  <c r="U150" s="1"/>
  <c r="U151" s="1"/>
  <c r="U152" s="1"/>
  <c r="U153" s="1"/>
  <c r="U154" s="1"/>
  <c r="U155" s="1"/>
  <c r="U156" s="1"/>
  <c r="U157" s="1"/>
  <c r="U158" s="1"/>
  <c r="U159" s="1"/>
  <c r="U160" s="1"/>
  <c r="U161" s="1"/>
  <c r="U162" s="1"/>
  <c r="U163" s="1"/>
  <c r="U164" s="1"/>
  <c r="U165" s="1"/>
  <c r="U166" s="1"/>
  <c r="U167" s="1"/>
  <c r="U168" s="1"/>
  <c r="U169" s="1"/>
  <c r="U170" s="1"/>
  <c r="U171" s="1"/>
  <c r="U172" s="1"/>
  <c r="U173" s="1"/>
  <c r="U174" s="1"/>
  <c r="U175" s="1"/>
  <c r="U176" s="1"/>
  <c r="U177" s="1"/>
  <c r="U178" s="1"/>
  <c r="U179" s="1"/>
  <c r="U180" s="1"/>
  <c r="U181" s="1"/>
  <c r="U182" s="1"/>
  <c r="U183" s="1"/>
  <c r="U184" s="1"/>
  <c r="U185" s="1"/>
  <c r="U186" s="1"/>
  <c r="U187" s="1"/>
  <c r="U188" s="1"/>
  <c r="U189" s="1"/>
  <c r="U190" s="1"/>
  <c r="U191" s="1"/>
  <c r="U192" s="1"/>
  <c r="U193" s="1"/>
  <c r="U194" s="1"/>
  <c r="U195" s="1"/>
  <c r="U196" s="1"/>
  <c r="U197" s="1"/>
  <c r="U198" s="1"/>
  <c r="U199" s="1"/>
  <c r="U200" s="1"/>
  <c r="U201" s="1"/>
  <c r="U202" s="1"/>
  <c r="U203" s="1"/>
  <c r="U204" s="1"/>
  <c r="U205" s="1"/>
  <c r="U206" s="1"/>
  <c r="U207" s="1"/>
  <c r="U208" s="1"/>
  <c r="U209" s="1"/>
  <c r="U210" s="1"/>
  <c r="U211" s="1"/>
  <c r="U212" s="1"/>
  <c r="U213" s="1"/>
  <c r="U214" s="1"/>
  <c r="U215" s="1"/>
  <c r="U216" s="1"/>
  <c r="U217" s="1"/>
  <c r="U218" s="1"/>
  <c r="U219" s="1"/>
  <c r="U220" s="1"/>
  <c r="U221" s="1"/>
  <c r="U222" s="1"/>
  <c r="U223" s="1"/>
  <c r="U224" s="1"/>
  <c r="U225" s="1"/>
  <c r="U226" s="1"/>
  <c r="U227" s="1"/>
  <c r="U228" s="1"/>
  <c r="U229" s="1"/>
  <c r="U230" s="1"/>
  <c r="U231" s="1"/>
  <c r="U232" s="1"/>
  <c r="U233" s="1"/>
  <c r="U234" s="1"/>
  <c r="U235" s="1"/>
  <c r="U236" s="1"/>
  <c r="U237" s="1"/>
  <c r="U238" s="1"/>
  <c r="U239" s="1"/>
  <c r="L10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BG214" l="1"/>
  <c r="BJ214" s="1"/>
  <c r="AY214"/>
  <c r="AK214"/>
  <c r="AJ214"/>
  <c r="O214"/>
  <c r="BG160"/>
  <c r="BJ160" s="1"/>
  <c r="AY160"/>
  <c r="AK160"/>
  <c r="AJ160"/>
  <c r="O160"/>
  <c r="BK214" l="1"/>
  <c r="AR214"/>
  <c r="AS214" s="1"/>
  <c r="BK160"/>
  <c r="AR160"/>
  <c r="AS160" s="1"/>
  <c r="BG210" l="1"/>
  <c r="BJ210" s="1"/>
  <c r="AY210"/>
  <c r="AK210"/>
  <c r="AJ210"/>
  <c r="O210"/>
  <c r="BK210" l="1"/>
  <c r="AR210"/>
  <c r="AS210" s="1"/>
  <c r="BG232" l="1"/>
  <c r="BJ232" s="1"/>
  <c r="AY232"/>
  <c r="O232"/>
  <c r="AK232"/>
  <c r="AJ232"/>
  <c r="AR232" l="1"/>
  <c r="AS232" s="1"/>
  <c r="BK232"/>
  <c r="AK62" l="1"/>
  <c r="AJ62"/>
  <c r="BG227" l="1"/>
  <c r="BJ227" s="1"/>
  <c r="AY227"/>
  <c r="O227"/>
  <c r="BK227" l="1"/>
  <c r="AR227"/>
  <c r="AY217" l="1"/>
  <c r="AK217"/>
  <c r="AJ217"/>
  <c r="O217"/>
  <c r="BG217"/>
  <c r="BJ217" s="1"/>
  <c r="BK217" s="1"/>
  <c r="AR217" l="1"/>
  <c r="AS217" s="1"/>
  <c r="AJ152" l="1"/>
  <c r="BG68"/>
  <c r="AJ104" l="1"/>
  <c r="AJ103"/>
  <c r="AJ180" l="1"/>
  <c r="BG219" l="1"/>
  <c r="AP114" l="1"/>
  <c r="AA114"/>
  <c r="T114"/>
  <c r="O239" l="1"/>
  <c r="O238"/>
  <c r="O237"/>
  <c r="O236"/>
  <c r="O235"/>
  <c r="O234"/>
  <c r="O233"/>
  <c r="O231"/>
  <c r="O230"/>
  <c r="O229"/>
  <c r="O228"/>
  <c r="O226"/>
  <c r="O225"/>
  <c r="O224"/>
  <c r="O223"/>
  <c r="O222"/>
  <c r="O221"/>
  <c r="O220"/>
  <c r="O219"/>
  <c r="O216"/>
  <c r="O215"/>
  <c r="O213"/>
  <c r="O212"/>
  <c r="O211"/>
  <c r="O209"/>
  <c r="O208"/>
  <c r="O207"/>
  <c r="O206"/>
  <c r="O205"/>
  <c r="O204"/>
  <c r="O203"/>
  <c r="O202"/>
  <c r="O201"/>
  <c r="O200"/>
  <c r="O199"/>
  <c r="O198"/>
  <c r="O197"/>
  <c r="O196"/>
  <c r="O195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AK239"/>
  <c r="AJ239"/>
  <c r="AK238"/>
  <c r="AJ238"/>
  <c r="AK237"/>
  <c r="AJ237"/>
  <c r="AK236"/>
  <c r="AJ236"/>
  <c r="AK235"/>
  <c r="AJ235"/>
  <c r="AK234"/>
  <c r="AK233"/>
  <c r="AR233" s="1"/>
  <c r="AS233" s="1"/>
  <c r="AJ233"/>
  <c r="AK231"/>
  <c r="AJ231"/>
  <c r="AK230"/>
  <c r="AJ230"/>
  <c r="AK229"/>
  <c r="AR229" s="1"/>
  <c r="AS229" s="1"/>
  <c r="AJ229"/>
  <c r="AK228"/>
  <c r="AJ228"/>
  <c r="AK225"/>
  <c r="AR225" s="1"/>
  <c r="AS225" s="1"/>
  <c r="AJ225"/>
  <c r="AK224"/>
  <c r="AJ224"/>
  <c r="AK223"/>
  <c r="AJ223"/>
  <c r="AK222"/>
  <c r="AJ222"/>
  <c r="AK221"/>
  <c r="AJ221"/>
  <c r="AK220"/>
  <c r="AJ220"/>
  <c r="AK219"/>
  <c r="AJ219"/>
  <c r="AK218"/>
  <c r="AJ218"/>
  <c r="AK216"/>
  <c r="AJ216"/>
  <c r="AK215"/>
  <c r="AJ215"/>
  <c r="AK213"/>
  <c r="AJ213"/>
  <c r="AK212"/>
  <c r="AJ212"/>
  <c r="AK211"/>
  <c r="AJ211"/>
  <c r="AK209"/>
  <c r="AJ209"/>
  <c r="AK208"/>
  <c r="AJ208"/>
  <c r="AK207"/>
  <c r="AJ207"/>
  <c r="AK206"/>
  <c r="AJ206"/>
  <c r="AK205"/>
  <c r="AJ205"/>
  <c r="AK204"/>
  <c r="AJ204"/>
  <c r="AK203"/>
  <c r="AJ203"/>
  <c r="AK202"/>
  <c r="AJ202"/>
  <c r="AK201"/>
  <c r="AJ201"/>
  <c r="AK200"/>
  <c r="AJ200"/>
  <c r="AK199"/>
  <c r="AJ199"/>
  <c r="AK198"/>
  <c r="AJ198"/>
  <c r="AK196"/>
  <c r="AJ196"/>
  <c r="AK195"/>
  <c r="AJ195"/>
  <c r="AK193"/>
  <c r="AJ193"/>
  <c r="AK192"/>
  <c r="AK191"/>
  <c r="AK190"/>
  <c r="AJ190"/>
  <c r="AK189"/>
  <c r="AK188"/>
  <c r="AJ188"/>
  <c r="AK187"/>
  <c r="AK186"/>
  <c r="AJ186"/>
  <c r="AK185"/>
  <c r="AJ185"/>
  <c r="AK184"/>
  <c r="AJ184"/>
  <c r="AK183"/>
  <c r="AJ183"/>
  <c r="AK182"/>
  <c r="AJ182"/>
  <c r="AK181"/>
  <c r="AJ181"/>
  <c r="AK180"/>
  <c r="AK179"/>
  <c r="AJ179"/>
  <c r="AK178"/>
  <c r="AJ178"/>
  <c r="AK177"/>
  <c r="AJ177"/>
  <c r="AK176"/>
  <c r="AJ176"/>
  <c r="AK175"/>
  <c r="AJ175"/>
  <c r="AK174"/>
  <c r="AJ174"/>
  <c r="AK173"/>
  <c r="AJ173"/>
  <c r="AK172"/>
  <c r="AJ172"/>
  <c r="AK171"/>
  <c r="AJ171"/>
  <c r="AK170"/>
  <c r="AJ170"/>
  <c r="AK169"/>
  <c r="AJ169"/>
  <c r="AK168"/>
  <c r="AJ168"/>
  <c r="AK167"/>
  <c r="AJ167"/>
  <c r="AK166"/>
  <c r="AK165"/>
  <c r="AJ165"/>
  <c r="AK164"/>
  <c r="AJ164"/>
  <c r="AK163"/>
  <c r="AJ163"/>
  <c r="AK162"/>
  <c r="AJ162"/>
  <c r="AK161"/>
  <c r="AJ161"/>
  <c r="AK159"/>
  <c r="AJ159"/>
  <c r="AK158"/>
  <c r="AJ158"/>
  <c r="AK157"/>
  <c r="AJ157"/>
  <c r="AK156"/>
  <c r="AJ156"/>
  <c r="AK155"/>
  <c r="AJ155"/>
  <c r="AK154"/>
  <c r="AJ154"/>
  <c r="AK153"/>
  <c r="AJ153"/>
  <c r="AK152"/>
  <c r="AK151"/>
  <c r="AJ151"/>
  <c r="AK150"/>
  <c r="AJ150"/>
  <c r="AK149"/>
  <c r="AK148"/>
  <c r="AJ148"/>
  <c r="AK147"/>
  <c r="AK145"/>
  <c r="AJ145"/>
  <c r="AK144"/>
  <c r="AJ144"/>
  <c r="AK143"/>
  <c r="AK142"/>
  <c r="AJ142"/>
  <c r="AK141"/>
  <c r="AK139"/>
  <c r="AJ139"/>
  <c r="AK138"/>
  <c r="AJ138"/>
  <c r="AK137"/>
  <c r="AJ137"/>
  <c r="AK136"/>
  <c r="AJ136"/>
  <c r="AK135"/>
  <c r="AJ135"/>
  <c r="AK134"/>
  <c r="AJ134"/>
  <c r="AK133"/>
  <c r="AJ133"/>
  <c r="AK132"/>
  <c r="AJ132"/>
  <c r="AK131"/>
  <c r="AJ131"/>
  <c r="AK130"/>
  <c r="AJ130"/>
  <c r="AK129"/>
  <c r="AJ129"/>
  <c r="AK128"/>
  <c r="AJ128"/>
  <c r="AK127"/>
  <c r="AJ127"/>
  <c r="AK126"/>
  <c r="AJ126"/>
  <c r="AK125"/>
  <c r="AJ125"/>
  <c r="AK124"/>
  <c r="AJ124"/>
  <c r="AK123"/>
  <c r="AJ123"/>
  <c r="AK122"/>
  <c r="AJ122"/>
  <c r="AK121"/>
  <c r="AJ121"/>
  <c r="AK120"/>
  <c r="AJ120"/>
  <c r="AK119"/>
  <c r="AK118"/>
  <c r="AJ118"/>
  <c r="AK117"/>
  <c r="AJ117"/>
  <c r="AK116"/>
  <c r="AJ116"/>
  <c r="AK115"/>
  <c r="AJ115"/>
  <c r="AK114"/>
  <c r="AJ114"/>
  <c r="AK113"/>
  <c r="AJ113"/>
  <c r="AK112"/>
  <c r="AJ112"/>
  <c r="AK111"/>
  <c r="AJ111"/>
  <c r="AK110"/>
  <c r="AJ110"/>
  <c r="AK109"/>
  <c r="AJ109"/>
  <c r="AK108"/>
  <c r="AJ108"/>
  <c r="AK107"/>
  <c r="AJ107"/>
  <c r="AK106"/>
  <c r="AJ106"/>
  <c r="AK105"/>
  <c r="AJ105"/>
  <c r="AK104"/>
  <c r="AK103"/>
  <c r="AK102"/>
  <c r="AJ102"/>
  <c r="AJ101"/>
  <c r="AK100"/>
  <c r="AJ100"/>
  <c r="AK99"/>
  <c r="AJ99"/>
  <c r="AK98"/>
  <c r="AJ98"/>
  <c r="AK97"/>
  <c r="AJ97"/>
  <c r="AK96"/>
  <c r="AJ96"/>
  <c r="AK95"/>
  <c r="AJ95"/>
  <c r="AK94"/>
  <c r="AJ94"/>
  <c r="AK93"/>
  <c r="AJ93"/>
  <c r="AK92"/>
  <c r="AJ92"/>
  <c r="AK91"/>
  <c r="AJ91"/>
  <c r="AK90"/>
  <c r="AJ90"/>
  <c r="AK89"/>
  <c r="AJ89"/>
  <c r="AK88"/>
  <c r="AJ88"/>
  <c r="AK87"/>
  <c r="AJ87"/>
  <c r="AK86"/>
  <c r="AK85"/>
  <c r="AK84"/>
  <c r="AK83"/>
  <c r="AJ83"/>
  <c r="AK81"/>
  <c r="AJ81"/>
  <c r="AK80"/>
  <c r="AJ80"/>
  <c r="AK79"/>
  <c r="AJ79"/>
  <c r="AK78"/>
  <c r="AJ78"/>
  <c r="AK77"/>
  <c r="AJ77"/>
  <c r="AK76"/>
  <c r="AJ76"/>
  <c r="AK75"/>
  <c r="AJ75"/>
  <c r="AK74"/>
  <c r="AJ74"/>
  <c r="AK73"/>
  <c r="AJ73"/>
  <c r="AK72"/>
  <c r="AJ72"/>
  <c r="AK71"/>
  <c r="AJ71"/>
  <c r="AK70"/>
  <c r="AJ70"/>
  <c r="AK69"/>
  <c r="AJ69"/>
  <c r="AK68"/>
  <c r="AJ68"/>
  <c r="AK67"/>
  <c r="AJ67"/>
  <c r="AK66"/>
  <c r="AJ66"/>
  <c r="AK65"/>
  <c r="AJ65"/>
  <c r="AK64"/>
  <c r="AJ64"/>
  <c r="AK63"/>
  <c r="AJ63"/>
  <c r="AK61"/>
  <c r="AJ61"/>
  <c r="AK60"/>
  <c r="AJ60"/>
  <c r="AK59"/>
  <c r="AJ59"/>
  <c r="AK58"/>
  <c r="AJ58"/>
  <c r="AK57"/>
  <c r="AJ57"/>
  <c r="AK56"/>
  <c r="AJ56"/>
  <c r="AK55"/>
  <c r="AJ55"/>
  <c r="AK54"/>
  <c r="AJ54"/>
  <c r="AK53"/>
  <c r="AJ53"/>
  <c r="AK52"/>
  <c r="AJ52"/>
  <c r="AK51"/>
  <c r="AJ51"/>
  <c r="AK50"/>
  <c r="AJ50"/>
  <c r="AK49"/>
  <c r="AJ49"/>
  <c r="AK48"/>
  <c r="AJ48"/>
  <c r="AK47"/>
  <c r="AJ47"/>
  <c r="AK46"/>
  <c r="AK45"/>
  <c r="AJ45"/>
  <c r="AK44"/>
  <c r="AJ44"/>
  <c r="AK43"/>
  <c r="AK42"/>
  <c r="AJ42"/>
  <c r="AK41"/>
  <c r="AJ41"/>
  <c r="AK40"/>
  <c r="AJ40"/>
  <c r="AK39"/>
  <c r="AJ39"/>
  <c r="AK38"/>
  <c r="AJ38"/>
  <c r="AK37"/>
  <c r="AJ37"/>
  <c r="AK36"/>
  <c r="AJ36"/>
  <c r="AK35"/>
  <c r="AJ35"/>
  <c r="AK34"/>
  <c r="AJ34"/>
  <c r="AK33"/>
  <c r="AJ33"/>
  <c r="AK32"/>
  <c r="AJ32"/>
  <c r="AK31"/>
  <c r="AJ31"/>
  <c r="AK30"/>
  <c r="AK29"/>
  <c r="AJ29"/>
  <c r="AK28"/>
  <c r="AJ28"/>
  <c r="AK27"/>
  <c r="AJ27"/>
  <c r="AK26"/>
  <c r="AJ26"/>
  <c r="AK25"/>
  <c r="AJ25"/>
  <c r="AK24"/>
  <c r="AJ24"/>
  <c r="AK23"/>
  <c r="AJ23"/>
  <c r="AK22"/>
  <c r="AJ22"/>
  <c r="AK21"/>
  <c r="AJ21"/>
  <c r="AK20"/>
  <c r="AJ20"/>
  <c r="AK19"/>
  <c r="AJ19"/>
  <c r="AK18"/>
  <c r="AJ18"/>
  <c r="AK17"/>
  <c r="AJ17"/>
  <c r="AK16"/>
  <c r="AJ16"/>
  <c r="AK15"/>
  <c r="AJ15"/>
  <c r="AK14"/>
  <c r="AJ14"/>
  <c r="AK13"/>
  <c r="AJ13"/>
  <c r="AK12"/>
  <c r="AJ12"/>
  <c r="AK11"/>
  <c r="AJ11"/>
  <c r="AK10"/>
  <c r="AJ10"/>
  <c r="AR222"/>
  <c r="AS222" s="1"/>
  <c r="AR211"/>
  <c r="AS211" s="1"/>
  <c r="AR201"/>
  <c r="AS201" s="1"/>
  <c r="AR188"/>
  <c r="AS188" s="1"/>
  <c r="AR172"/>
  <c r="AS172" s="1"/>
  <c r="AR155"/>
  <c r="AS155" s="1"/>
  <c r="AR121"/>
  <c r="AS121" s="1"/>
  <c r="AR103"/>
  <c r="AR87"/>
  <c r="AS87" s="1"/>
  <c r="AY239"/>
  <c r="AY238"/>
  <c r="AY237"/>
  <c r="AY236"/>
  <c r="AY235"/>
  <c r="AY234"/>
  <c r="AY233"/>
  <c r="AY231"/>
  <c r="AY230"/>
  <c r="AY229"/>
  <c r="AY228"/>
  <c r="AY226"/>
  <c r="AY225"/>
  <c r="AY224"/>
  <c r="AY223"/>
  <c r="AY222"/>
  <c r="AY221"/>
  <c r="AY220"/>
  <c r="AY219"/>
  <c r="AY218"/>
  <c r="AY215"/>
  <c r="AY213"/>
  <c r="AY212"/>
  <c r="AY211"/>
  <c r="AY209"/>
  <c r="AY208"/>
  <c r="AY207"/>
  <c r="AY206"/>
  <c r="AY205"/>
  <c r="AY204"/>
  <c r="AY203"/>
  <c r="AY202"/>
  <c r="AY201"/>
  <c r="AY200"/>
  <c r="AY199"/>
  <c r="AY198"/>
  <c r="AY197"/>
  <c r="AY196"/>
  <c r="AY195"/>
  <c r="AY194"/>
  <c r="AY193"/>
  <c r="AY192"/>
  <c r="AY191"/>
  <c r="AY190"/>
  <c r="AY189"/>
  <c r="AY188"/>
  <c r="AY187"/>
  <c r="AY186"/>
  <c r="AY185"/>
  <c r="AY184"/>
  <c r="AY183"/>
  <c r="AY182"/>
  <c r="AY181"/>
  <c r="AY180"/>
  <c r="AY179"/>
  <c r="AY178"/>
  <c r="AY177"/>
  <c r="AY176"/>
  <c r="AY175"/>
  <c r="AY174"/>
  <c r="AY173"/>
  <c r="AY172"/>
  <c r="AY171"/>
  <c r="AY170"/>
  <c r="AY169"/>
  <c r="AY168"/>
  <c r="AY167"/>
  <c r="AY166"/>
  <c r="AY165"/>
  <c r="AY164"/>
  <c r="AY163"/>
  <c r="AY162"/>
  <c r="AY161"/>
  <c r="AY159"/>
  <c r="AY158"/>
  <c r="AY157"/>
  <c r="AY156"/>
  <c r="AY155"/>
  <c r="AY154"/>
  <c r="AY153"/>
  <c r="AY152"/>
  <c r="AY151"/>
  <c r="AY150"/>
  <c r="AY149"/>
  <c r="AY148"/>
  <c r="AY147"/>
  <c r="AY146"/>
  <c r="AY145"/>
  <c r="AY144"/>
  <c r="AY143"/>
  <c r="AY142"/>
  <c r="AY141"/>
  <c r="AY140"/>
  <c r="AY139"/>
  <c r="AY138"/>
  <c r="AY137"/>
  <c r="AY136"/>
  <c r="AY135"/>
  <c r="AY134"/>
  <c r="AY133"/>
  <c r="AY132"/>
  <c r="AY131"/>
  <c r="AY130"/>
  <c r="AY129"/>
  <c r="AY128"/>
  <c r="AY127"/>
  <c r="AY126"/>
  <c r="AY125"/>
  <c r="AY124"/>
  <c r="AY123"/>
  <c r="AY122"/>
  <c r="AY121"/>
  <c r="AY120"/>
  <c r="AY119"/>
  <c r="AY118"/>
  <c r="AY117"/>
  <c r="AY116"/>
  <c r="AY115"/>
  <c r="AY114"/>
  <c r="AY113"/>
  <c r="AY112"/>
  <c r="AY111"/>
  <c r="AY110"/>
  <c r="AY109"/>
  <c r="AY108"/>
  <c r="AY107"/>
  <c r="AY106"/>
  <c r="AY105"/>
  <c r="AY104"/>
  <c r="AY103"/>
  <c r="AY102"/>
  <c r="AY101"/>
  <c r="AY100"/>
  <c r="AY99"/>
  <c r="AY98"/>
  <c r="AY97"/>
  <c r="AY96"/>
  <c r="AY95"/>
  <c r="AY94"/>
  <c r="AY93"/>
  <c r="AY92"/>
  <c r="AY91"/>
  <c r="AY90"/>
  <c r="AY89"/>
  <c r="AY88"/>
  <c r="AY87"/>
  <c r="AY86"/>
  <c r="AY85"/>
  <c r="AY84"/>
  <c r="AY83"/>
  <c r="AY82"/>
  <c r="AY81"/>
  <c r="AY80"/>
  <c r="AY79"/>
  <c r="AY78"/>
  <c r="AY77"/>
  <c r="AY76"/>
  <c r="AY75"/>
  <c r="AY74"/>
  <c r="AY73"/>
  <c r="AY72"/>
  <c r="AY71"/>
  <c r="AY70"/>
  <c r="AY69"/>
  <c r="AY68"/>
  <c r="AY67"/>
  <c r="AY66"/>
  <c r="AY65"/>
  <c r="AY64"/>
  <c r="AY63"/>
  <c r="AY62"/>
  <c r="AY61"/>
  <c r="AY60"/>
  <c r="AY59"/>
  <c r="AY58"/>
  <c r="AY57"/>
  <c r="AY56"/>
  <c r="AY55"/>
  <c r="AY54"/>
  <c r="AY53"/>
  <c r="AY52"/>
  <c r="AY51"/>
  <c r="AY50"/>
  <c r="AY49"/>
  <c r="AY48"/>
  <c r="AY47"/>
  <c r="AY46"/>
  <c r="AY45"/>
  <c r="AY44"/>
  <c r="AY43"/>
  <c r="AY42"/>
  <c r="AY41"/>
  <c r="AY40"/>
  <c r="AY39"/>
  <c r="AY38"/>
  <c r="AY37"/>
  <c r="AY36"/>
  <c r="AY35"/>
  <c r="AY34"/>
  <c r="AY33"/>
  <c r="AY32"/>
  <c r="AY31"/>
  <c r="AY30"/>
  <c r="AY29"/>
  <c r="AY28"/>
  <c r="AY27"/>
  <c r="AY26"/>
  <c r="AY25"/>
  <c r="AY24"/>
  <c r="AY23"/>
  <c r="AY22"/>
  <c r="AY21"/>
  <c r="AY20"/>
  <c r="AY19"/>
  <c r="AY18"/>
  <c r="AY17"/>
  <c r="AY16"/>
  <c r="AY15"/>
  <c r="AY14"/>
  <c r="AY13"/>
  <c r="AY12"/>
  <c r="AY11"/>
  <c r="AY10"/>
  <c r="BG239"/>
  <c r="BJ239" s="1"/>
  <c r="BK239" s="1"/>
  <c r="BG238"/>
  <c r="BJ238" s="1"/>
  <c r="BG237"/>
  <c r="BJ237" s="1"/>
  <c r="BG236"/>
  <c r="BJ236" s="1"/>
  <c r="BG235"/>
  <c r="BJ235" s="1"/>
  <c r="BG234"/>
  <c r="BJ234" s="1"/>
  <c r="BG233"/>
  <c r="BJ233" s="1"/>
  <c r="BG231"/>
  <c r="BJ231" s="1"/>
  <c r="BG230"/>
  <c r="BJ230" s="1"/>
  <c r="BG229"/>
  <c r="BJ229" s="1"/>
  <c r="BG228"/>
  <c r="BJ228" s="1"/>
  <c r="BG226"/>
  <c r="BG225"/>
  <c r="BJ225" s="1"/>
  <c r="BG224"/>
  <c r="BJ224" s="1"/>
  <c r="BG223"/>
  <c r="BJ223" s="1"/>
  <c r="BG222"/>
  <c r="BJ222" s="1"/>
  <c r="BG221"/>
  <c r="BJ221" s="1"/>
  <c r="BG220"/>
  <c r="BJ220" s="1"/>
  <c r="BG218"/>
  <c r="BJ218" s="1"/>
  <c r="BG216"/>
  <c r="BJ216" s="1"/>
  <c r="BG215"/>
  <c r="BJ215" s="1"/>
  <c r="BG213"/>
  <c r="BJ213" s="1"/>
  <c r="BG212"/>
  <c r="BJ212" s="1"/>
  <c r="BG211"/>
  <c r="BJ211" s="1"/>
  <c r="BG209"/>
  <c r="BJ209" s="1"/>
  <c r="BG208"/>
  <c r="BJ208" s="1"/>
  <c r="BG207"/>
  <c r="BJ207" s="1"/>
  <c r="BG206"/>
  <c r="BJ206" s="1"/>
  <c r="BG205"/>
  <c r="BJ205" s="1"/>
  <c r="BG204"/>
  <c r="BJ204" s="1"/>
  <c r="BG203"/>
  <c r="BJ203" s="1"/>
  <c r="BG202"/>
  <c r="BG201"/>
  <c r="BJ201" s="1"/>
  <c r="BG200"/>
  <c r="BJ200" s="1"/>
  <c r="BG199"/>
  <c r="BJ199" s="1"/>
  <c r="BG198"/>
  <c r="BJ198" s="1"/>
  <c r="BG197"/>
  <c r="BJ197" s="1"/>
  <c r="BG196"/>
  <c r="BJ196" s="1"/>
  <c r="BG195"/>
  <c r="BJ195" s="1"/>
  <c r="BG194"/>
  <c r="BG193"/>
  <c r="BJ193" s="1"/>
  <c r="BG192"/>
  <c r="BJ192" s="1"/>
  <c r="BG191"/>
  <c r="BJ191" s="1"/>
  <c r="BG190"/>
  <c r="BJ190" s="1"/>
  <c r="BG189"/>
  <c r="BJ189" s="1"/>
  <c r="BG188"/>
  <c r="BJ188" s="1"/>
  <c r="BG187"/>
  <c r="BJ187" s="1"/>
  <c r="BG186"/>
  <c r="BG185"/>
  <c r="BJ185" s="1"/>
  <c r="BG184"/>
  <c r="BJ184" s="1"/>
  <c r="BG183"/>
  <c r="BJ183" s="1"/>
  <c r="BG182"/>
  <c r="BJ182" s="1"/>
  <c r="BG181"/>
  <c r="BJ181" s="1"/>
  <c r="BG180"/>
  <c r="BJ180" s="1"/>
  <c r="BG179"/>
  <c r="BJ179" s="1"/>
  <c r="BG178"/>
  <c r="BG177"/>
  <c r="BJ177" s="1"/>
  <c r="BG176"/>
  <c r="BJ176" s="1"/>
  <c r="BG175"/>
  <c r="BJ175" s="1"/>
  <c r="BG174"/>
  <c r="BJ174" s="1"/>
  <c r="BG173"/>
  <c r="BJ173" s="1"/>
  <c r="BG172"/>
  <c r="BJ172" s="1"/>
  <c r="BG171"/>
  <c r="BJ171" s="1"/>
  <c r="BG170"/>
  <c r="BG169"/>
  <c r="BJ169" s="1"/>
  <c r="BG168"/>
  <c r="BJ168" s="1"/>
  <c r="BG167"/>
  <c r="BJ167" s="1"/>
  <c r="BG166"/>
  <c r="BJ166" s="1"/>
  <c r="BG165"/>
  <c r="BJ165" s="1"/>
  <c r="BG164"/>
  <c r="BJ164" s="1"/>
  <c r="BG163"/>
  <c r="BJ163" s="1"/>
  <c r="BG162"/>
  <c r="BG161"/>
  <c r="BJ161" s="1"/>
  <c r="BG159"/>
  <c r="BJ159" s="1"/>
  <c r="BG158"/>
  <c r="BG157"/>
  <c r="BJ157" s="1"/>
  <c r="BG156"/>
  <c r="BJ156" s="1"/>
  <c r="BK156" s="1"/>
  <c r="BG155"/>
  <c r="BJ155" s="1"/>
  <c r="BG154"/>
  <c r="BG153"/>
  <c r="BJ153" s="1"/>
  <c r="BG152"/>
  <c r="BJ152" s="1"/>
  <c r="BK152" s="1"/>
  <c r="BG151"/>
  <c r="BJ151" s="1"/>
  <c r="BG150"/>
  <c r="BG149"/>
  <c r="BJ149" s="1"/>
  <c r="BG148"/>
  <c r="BJ148" s="1"/>
  <c r="BK148" s="1"/>
  <c r="BG147"/>
  <c r="BJ147" s="1"/>
  <c r="BG146"/>
  <c r="BJ146" s="1"/>
  <c r="BG145"/>
  <c r="BJ145" s="1"/>
  <c r="BG144"/>
  <c r="BJ144" s="1"/>
  <c r="BG143"/>
  <c r="BJ143" s="1"/>
  <c r="BG142"/>
  <c r="BJ142" s="1"/>
  <c r="BG141"/>
  <c r="BJ141" s="1"/>
  <c r="BG140"/>
  <c r="BG139"/>
  <c r="BJ139" s="1"/>
  <c r="BG138"/>
  <c r="BJ138" s="1"/>
  <c r="BG137"/>
  <c r="BJ137" s="1"/>
  <c r="BG136"/>
  <c r="BG135"/>
  <c r="BJ135" s="1"/>
  <c r="BG134"/>
  <c r="BJ134" s="1"/>
  <c r="BG133"/>
  <c r="BJ133" s="1"/>
  <c r="BG132"/>
  <c r="BG131"/>
  <c r="BJ131" s="1"/>
  <c r="BG130"/>
  <c r="BJ130" s="1"/>
  <c r="BG129"/>
  <c r="BJ129" s="1"/>
  <c r="BG128"/>
  <c r="BG127"/>
  <c r="BJ127" s="1"/>
  <c r="BG126"/>
  <c r="BJ126" s="1"/>
  <c r="BG125"/>
  <c r="BJ125" s="1"/>
  <c r="BG124"/>
  <c r="BG123"/>
  <c r="BJ123" s="1"/>
  <c r="BG122"/>
  <c r="BJ122" s="1"/>
  <c r="BG121"/>
  <c r="BJ121" s="1"/>
  <c r="BG120"/>
  <c r="BG119"/>
  <c r="BJ119" s="1"/>
  <c r="BG118"/>
  <c r="BJ118" s="1"/>
  <c r="BG117"/>
  <c r="BJ117" s="1"/>
  <c r="BG116"/>
  <c r="BG115"/>
  <c r="BJ115" s="1"/>
  <c r="BG114"/>
  <c r="BJ114" s="1"/>
  <c r="BG113"/>
  <c r="BJ113" s="1"/>
  <c r="BG112"/>
  <c r="BG111"/>
  <c r="BJ111" s="1"/>
  <c r="BG110"/>
  <c r="BJ110" s="1"/>
  <c r="BG109"/>
  <c r="BJ109" s="1"/>
  <c r="BG108"/>
  <c r="BG107"/>
  <c r="BJ107" s="1"/>
  <c r="BG106"/>
  <c r="BJ106" s="1"/>
  <c r="BG105"/>
  <c r="BJ105" s="1"/>
  <c r="BG104"/>
  <c r="BG103"/>
  <c r="BJ103" s="1"/>
  <c r="BG102"/>
  <c r="BJ102" s="1"/>
  <c r="BG101"/>
  <c r="BJ101" s="1"/>
  <c r="BG100"/>
  <c r="BG99"/>
  <c r="BJ99" s="1"/>
  <c r="BG98"/>
  <c r="BJ98" s="1"/>
  <c r="BG97"/>
  <c r="BJ97" s="1"/>
  <c r="BG96"/>
  <c r="BG95"/>
  <c r="BJ95" s="1"/>
  <c r="BG94"/>
  <c r="BJ94" s="1"/>
  <c r="BG93"/>
  <c r="BJ93" s="1"/>
  <c r="BG92"/>
  <c r="BG91"/>
  <c r="BJ91" s="1"/>
  <c r="BG90"/>
  <c r="BJ90" s="1"/>
  <c r="BG89"/>
  <c r="BJ89" s="1"/>
  <c r="BG88"/>
  <c r="BJ88" s="1"/>
  <c r="BG87"/>
  <c r="BJ87" s="1"/>
  <c r="BG86"/>
  <c r="BG85"/>
  <c r="BJ85" s="1"/>
  <c r="BG84"/>
  <c r="BJ84" s="1"/>
  <c r="BG83"/>
  <c r="BJ83" s="1"/>
  <c r="BG82"/>
  <c r="BG81"/>
  <c r="BJ81" s="1"/>
  <c r="BG80"/>
  <c r="BJ80" s="1"/>
  <c r="BG79"/>
  <c r="BJ79" s="1"/>
  <c r="BG78"/>
  <c r="BG77"/>
  <c r="BJ77" s="1"/>
  <c r="BG76"/>
  <c r="BJ76" s="1"/>
  <c r="BG75"/>
  <c r="BJ75" s="1"/>
  <c r="BG74"/>
  <c r="BG73"/>
  <c r="BJ73" s="1"/>
  <c r="BG72"/>
  <c r="BJ72" s="1"/>
  <c r="BG71"/>
  <c r="BJ71" s="1"/>
  <c r="BG70"/>
  <c r="BG69"/>
  <c r="BJ69" s="1"/>
  <c r="BJ68"/>
  <c r="BG67"/>
  <c r="BJ67" s="1"/>
  <c r="BG66"/>
  <c r="BJ66" s="1"/>
  <c r="BG65"/>
  <c r="BJ65" s="1"/>
  <c r="BG64"/>
  <c r="BJ64" s="1"/>
  <c r="BG63"/>
  <c r="BJ63" s="1"/>
  <c r="BG62"/>
  <c r="BJ62" s="1"/>
  <c r="BG61"/>
  <c r="BJ61" s="1"/>
  <c r="BG60"/>
  <c r="BJ60" s="1"/>
  <c r="BG59"/>
  <c r="BJ59" s="1"/>
  <c r="BG58"/>
  <c r="BJ58" s="1"/>
  <c r="BG57"/>
  <c r="BJ57" s="1"/>
  <c r="BG56"/>
  <c r="BJ56" s="1"/>
  <c r="BG55"/>
  <c r="BJ55" s="1"/>
  <c r="BG54"/>
  <c r="BJ54" s="1"/>
  <c r="BG53"/>
  <c r="BJ53" s="1"/>
  <c r="BG52"/>
  <c r="BG51"/>
  <c r="BJ51" s="1"/>
  <c r="BG50"/>
  <c r="BJ50" s="1"/>
  <c r="BG49"/>
  <c r="BJ49" s="1"/>
  <c r="BG48"/>
  <c r="BJ48" s="1"/>
  <c r="BG47"/>
  <c r="BJ47" s="1"/>
  <c r="BG46"/>
  <c r="BJ46" s="1"/>
  <c r="BG45"/>
  <c r="BJ45" s="1"/>
  <c r="BG44"/>
  <c r="BJ44" s="1"/>
  <c r="BG43"/>
  <c r="BJ43" s="1"/>
  <c r="BG42"/>
  <c r="BJ42" s="1"/>
  <c r="BG41"/>
  <c r="BJ41" s="1"/>
  <c r="BG40"/>
  <c r="BJ40" s="1"/>
  <c r="BG39"/>
  <c r="BJ39" s="1"/>
  <c r="BG38"/>
  <c r="BJ38" s="1"/>
  <c r="BG37"/>
  <c r="BJ37" s="1"/>
  <c r="BG36"/>
  <c r="BJ36" s="1"/>
  <c r="BG35"/>
  <c r="BJ35" s="1"/>
  <c r="BG34"/>
  <c r="BJ34" s="1"/>
  <c r="BG33"/>
  <c r="BJ33" s="1"/>
  <c r="BG32"/>
  <c r="BJ32" s="1"/>
  <c r="BG31"/>
  <c r="BJ31" s="1"/>
  <c r="BG30"/>
  <c r="BJ30" s="1"/>
  <c r="BG29"/>
  <c r="BJ29" s="1"/>
  <c r="BG28"/>
  <c r="BJ28" s="1"/>
  <c r="BG27"/>
  <c r="BJ27" s="1"/>
  <c r="BG26"/>
  <c r="BJ26" s="1"/>
  <c r="BG25"/>
  <c r="BJ25" s="1"/>
  <c r="BG24"/>
  <c r="BJ24" s="1"/>
  <c r="BG23"/>
  <c r="BJ23" s="1"/>
  <c r="BG22"/>
  <c r="BJ22" s="1"/>
  <c r="BG21"/>
  <c r="BJ21" s="1"/>
  <c r="BG20"/>
  <c r="BJ20" s="1"/>
  <c r="BG19"/>
  <c r="BJ19" s="1"/>
  <c r="BG18"/>
  <c r="BJ18" s="1"/>
  <c r="BG17"/>
  <c r="BJ17" s="1"/>
  <c r="BG16"/>
  <c r="BJ16" s="1"/>
  <c r="BG15"/>
  <c r="BJ15" s="1"/>
  <c r="BG14"/>
  <c r="BJ14" s="1"/>
  <c r="BG13"/>
  <c r="BJ13" s="1"/>
  <c r="BG12"/>
  <c r="BJ12" s="1"/>
  <c r="BG11"/>
  <c r="BJ11" s="1"/>
  <c r="BG10"/>
  <c r="BJ10" s="1"/>
  <c r="BJ226"/>
  <c r="BK226" s="1"/>
  <c r="BJ219"/>
  <c r="BK219" s="1"/>
  <c r="BJ202"/>
  <c r="BJ194"/>
  <c r="BJ186"/>
  <c r="BJ178"/>
  <c r="BJ170"/>
  <c r="BJ162"/>
  <c r="BJ158"/>
  <c r="BJ154"/>
  <c r="BJ150"/>
  <c r="BJ140"/>
  <c r="BJ136"/>
  <c r="BJ132"/>
  <c r="BJ128"/>
  <c r="BJ124"/>
  <c r="BJ120"/>
  <c r="BJ116"/>
  <c r="BJ112"/>
  <c r="BJ108"/>
  <c r="BJ104"/>
  <c r="BJ100"/>
  <c r="BJ96"/>
  <c r="BJ92"/>
  <c r="BJ86"/>
  <c r="BK86" s="1"/>
  <c r="BJ82"/>
  <c r="BK82" s="1"/>
  <c r="BJ78"/>
  <c r="BK78" s="1"/>
  <c r="BJ74"/>
  <c r="BK74" s="1"/>
  <c r="BJ70"/>
  <c r="BK70" s="1"/>
  <c r="BJ52"/>
  <c r="BK52" s="1"/>
  <c r="AR77" l="1"/>
  <c r="AS77" s="1"/>
  <c r="AR95"/>
  <c r="AS95" s="1"/>
  <c r="AR109"/>
  <c r="AS109" s="1"/>
  <c r="AR129"/>
  <c r="AS129" s="1"/>
  <c r="AR137"/>
  <c r="AS137" s="1"/>
  <c r="AR150"/>
  <c r="AS150" s="1"/>
  <c r="AR159"/>
  <c r="AS159" s="1"/>
  <c r="AR163"/>
  <c r="AS163" s="1"/>
  <c r="AR168"/>
  <c r="AS168" s="1"/>
  <c r="AR176"/>
  <c r="AS176" s="1"/>
  <c r="AR181"/>
  <c r="AS181" s="1"/>
  <c r="AR185"/>
  <c r="AS185" s="1"/>
  <c r="AR193"/>
  <c r="AS193" s="1"/>
  <c r="AR196"/>
  <c r="AS196" s="1"/>
  <c r="AR199"/>
  <c r="AS199" s="1"/>
  <c r="AR203"/>
  <c r="AS203" s="1"/>
  <c r="AR205"/>
  <c r="AS205" s="1"/>
  <c r="AR207"/>
  <c r="AS207" s="1"/>
  <c r="AR213"/>
  <c r="AS213" s="1"/>
  <c r="AR216"/>
  <c r="AS216" s="1"/>
  <c r="AR219"/>
  <c r="AS219" s="1"/>
  <c r="BK11"/>
  <c r="BK15"/>
  <c r="BK19"/>
  <c r="BK23"/>
  <c r="BK25"/>
  <c r="BK27"/>
  <c r="BK29"/>
  <c r="BK33"/>
  <c r="BK37"/>
  <c r="BK41"/>
  <c r="BK45"/>
  <c r="BK49"/>
  <c r="BK51"/>
  <c r="BK53"/>
  <c r="BK55"/>
  <c r="BK59"/>
  <c r="BK63"/>
  <c r="BK67"/>
  <c r="BK71"/>
  <c r="BK73"/>
  <c r="BK75"/>
  <c r="BK77"/>
  <c r="BK79"/>
  <c r="BK81"/>
  <c r="BK83"/>
  <c r="BK85"/>
  <c r="BK87"/>
  <c r="BK89"/>
  <c r="BK93"/>
  <c r="BK95"/>
  <c r="BK97"/>
  <c r="BK99"/>
  <c r="BK101"/>
  <c r="BK103"/>
  <c r="BK105"/>
  <c r="BK107"/>
  <c r="BK109"/>
  <c r="BK111"/>
  <c r="BK113"/>
  <c r="BK115"/>
  <c r="BK117"/>
  <c r="BK119"/>
  <c r="BK121"/>
  <c r="BK123"/>
  <c r="BK125"/>
  <c r="BK127"/>
  <c r="BK129"/>
  <c r="BK131"/>
  <c r="BK133"/>
  <c r="BK135"/>
  <c r="BK137"/>
  <c r="BK139"/>
  <c r="BK141"/>
  <c r="BK145"/>
  <c r="BK147"/>
  <c r="BK149"/>
  <c r="BK151"/>
  <c r="BK153"/>
  <c r="BK155"/>
  <c r="BK157"/>
  <c r="BK159"/>
  <c r="BK164"/>
  <c r="BK168"/>
  <c r="BK172"/>
  <c r="BK176"/>
  <c r="BK180"/>
  <c r="BK184"/>
  <c r="BK188"/>
  <c r="BK192"/>
  <c r="BK196"/>
  <c r="BK200"/>
  <c r="BK204"/>
  <c r="BK208"/>
  <c r="BK211"/>
  <c r="BK220"/>
  <c r="BK222"/>
  <c r="BK224"/>
  <c r="BK229"/>
  <c r="BK231"/>
  <c r="BK234"/>
  <c r="BK236"/>
  <c r="AS103"/>
  <c r="BK30"/>
  <c r="BK56"/>
  <c r="BK94"/>
  <c r="BK98"/>
  <c r="BK102"/>
  <c r="BK106"/>
  <c r="BK110"/>
  <c r="BK114"/>
  <c r="BK118"/>
  <c r="BK122"/>
  <c r="BK126"/>
  <c r="BK130"/>
  <c r="BK134"/>
  <c r="BK138"/>
  <c r="BK10"/>
  <c r="BK12"/>
  <c r="BK14"/>
  <c r="BK16"/>
  <c r="BK18"/>
  <c r="BK20"/>
  <c r="BK22"/>
  <c r="BK24"/>
  <c r="BK26"/>
  <c r="BK32"/>
  <c r="BK34"/>
  <c r="BK36"/>
  <c r="BK38"/>
  <c r="BK40"/>
  <c r="BK42"/>
  <c r="BK44"/>
  <c r="BK46"/>
  <c r="BK48"/>
  <c r="BK50"/>
  <c r="BK58"/>
  <c r="BK60"/>
  <c r="BK62"/>
  <c r="BK64"/>
  <c r="BK66"/>
  <c r="BK68"/>
  <c r="BK90"/>
  <c r="BK142"/>
  <c r="BK144"/>
  <c r="BK146"/>
  <c r="BK161"/>
  <c r="BK163"/>
  <c r="BK165"/>
  <c r="BK167"/>
  <c r="BK169"/>
  <c r="BK171"/>
  <c r="BK173"/>
  <c r="BK175"/>
  <c r="BK177"/>
  <c r="BK179"/>
  <c r="BK181"/>
  <c r="BK183"/>
  <c r="BK185"/>
  <c r="BK187"/>
  <c r="BK189"/>
  <c r="BK191"/>
  <c r="BK193"/>
  <c r="BK195"/>
  <c r="BK197"/>
  <c r="BK199"/>
  <c r="BK201"/>
  <c r="BK203"/>
  <c r="BK205"/>
  <c r="BK207"/>
  <c r="BK212"/>
  <c r="BK221"/>
  <c r="BK223"/>
  <c r="BK225"/>
  <c r="BK228"/>
  <c r="BK230"/>
  <c r="BK233"/>
  <c r="BK235"/>
  <c r="BK237"/>
  <c r="AS91"/>
  <c r="AR73"/>
  <c r="AS73" s="1"/>
  <c r="AR81"/>
  <c r="AS81" s="1"/>
  <c r="AR99"/>
  <c r="AS99" s="1"/>
  <c r="AR105"/>
  <c r="AS105" s="1"/>
  <c r="AR113"/>
  <c r="AS113" s="1"/>
  <c r="AR125"/>
  <c r="AS125" s="1"/>
  <c r="AR133"/>
  <c r="AS133" s="1"/>
  <c r="AR144"/>
  <c r="AS144" s="1"/>
  <c r="AR153"/>
  <c r="AS153" s="1"/>
  <c r="AR157"/>
  <c r="AS157" s="1"/>
  <c r="AR161"/>
  <c r="AS161" s="1"/>
  <c r="AR165"/>
  <c r="AS165" s="1"/>
  <c r="AR170"/>
  <c r="AS170" s="1"/>
  <c r="AR174"/>
  <c r="AS174" s="1"/>
  <c r="AR178"/>
  <c r="AS178" s="1"/>
  <c r="AR183"/>
  <c r="AS183" s="1"/>
  <c r="BK91"/>
  <c r="BK238"/>
  <c r="BK218"/>
  <c r="AR66"/>
  <c r="AS66" s="1"/>
  <c r="AR68"/>
  <c r="AS68" s="1"/>
  <c r="AR71"/>
  <c r="AS71" s="1"/>
  <c r="AR75"/>
  <c r="AS75" s="1"/>
  <c r="AR79"/>
  <c r="AS79" s="1"/>
  <c r="AR83"/>
  <c r="AS83" s="1"/>
  <c r="AR89"/>
  <c r="AS89" s="1"/>
  <c r="AR97"/>
  <c r="AS97" s="1"/>
  <c r="AR107"/>
  <c r="AS107" s="1"/>
  <c r="AR111"/>
  <c r="AS111" s="1"/>
  <c r="AR117"/>
  <c r="AS117" s="1"/>
  <c r="AR123"/>
  <c r="AS123" s="1"/>
  <c r="AR127"/>
  <c r="AS127" s="1"/>
  <c r="AR131"/>
  <c r="AS131" s="1"/>
  <c r="AR135"/>
  <c r="AS135" s="1"/>
  <c r="AR236"/>
  <c r="AS236" s="1"/>
  <c r="AR139"/>
  <c r="AS139" s="1"/>
  <c r="AR142"/>
  <c r="AS142" s="1"/>
  <c r="AR145"/>
  <c r="AS145" s="1"/>
  <c r="AR148"/>
  <c r="AS148" s="1"/>
  <c r="AR151"/>
  <c r="AS151" s="1"/>
  <c r="AR154"/>
  <c r="AS154" s="1"/>
  <c r="AR156"/>
  <c r="AS156" s="1"/>
  <c r="AR158"/>
  <c r="AS158" s="1"/>
  <c r="AR162"/>
  <c r="AS162" s="1"/>
  <c r="AR228"/>
  <c r="AS228" s="1"/>
  <c r="AR167"/>
  <c r="AS167" s="1"/>
  <c r="AR164"/>
  <c r="AS164" s="1"/>
  <c r="AR173"/>
  <c r="AS173" s="1"/>
  <c r="AR175"/>
  <c r="AS175" s="1"/>
  <c r="AR177"/>
  <c r="AS177" s="1"/>
  <c r="AR179"/>
  <c r="AS179" s="1"/>
  <c r="AR182"/>
  <c r="AS182" s="1"/>
  <c r="AR184"/>
  <c r="AS184" s="1"/>
  <c r="AR190"/>
  <c r="AS190" s="1"/>
  <c r="AR195"/>
  <c r="AS195" s="1"/>
  <c r="AR198"/>
  <c r="AS198" s="1"/>
  <c r="AR200"/>
  <c r="AS200" s="1"/>
  <c r="AR202"/>
  <c r="AS202" s="1"/>
  <c r="AR204"/>
  <c r="AS204" s="1"/>
  <c r="AR206"/>
  <c r="AS206" s="1"/>
  <c r="AR209"/>
  <c r="AS209" s="1"/>
  <c r="AR220"/>
  <c r="AS220" s="1"/>
  <c r="BK213"/>
  <c r="AR20"/>
  <c r="AS20" s="1"/>
  <c r="AR34"/>
  <c r="AS34" s="1"/>
  <c r="AR42"/>
  <c r="AS42" s="1"/>
  <c r="AR51"/>
  <c r="AS51" s="1"/>
  <c r="AR55"/>
  <c r="AR60"/>
  <c r="AS60" s="1"/>
  <c r="AR231"/>
  <c r="AS231" s="1"/>
  <c r="AR224"/>
  <c r="AS224" s="1"/>
  <c r="AR171"/>
  <c r="AS171" s="1"/>
  <c r="AR169"/>
  <c r="AS169" s="1"/>
  <c r="AR223"/>
  <c r="AS223" s="1"/>
  <c r="AR218"/>
  <c r="AR186"/>
  <c r="AS186" s="1"/>
  <c r="AR215"/>
  <c r="AS215" s="1"/>
  <c r="BK216"/>
  <c r="AR16"/>
  <c r="AS16" s="1"/>
  <c r="AR24"/>
  <c r="AS24" s="1"/>
  <c r="AR27"/>
  <c r="AS27" s="1"/>
  <c r="AR38"/>
  <c r="AS38" s="1"/>
  <c r="AR48"/>
  <c r="AS48" s="1"/>
  <c r="AR58"/>
  <c r="AS58" s="1"/>
  <c r="AR93"/>
  <c r="AS93" s="1"/>
  <c r="AR208"/>
  <c r="AS208" s="1"/>
  <c r="AR212"/>
  <c r="AS212" s="1"/>
  <c r="AR64"/>
  <c r="AS64" s="1"/>
  <c r="BK13"/>
  <c r="BK17"/>
  <c r="BK21"/>
  <c r="BK28"/>
  <c r="BK31"/>
  <c r="BK35"/>
  <c r="BK39"/>
  <c r="BK43"/>
  <c r="BK47"/>
  <c r="BK54"/>
  <c r="BK57"/>
  <c r="BK61"/>
  <c r="BK65"/>
  <c r="BK69"/>
  <c r="BK72"/>
  <c r="BK76"/>
  <c r="BK80"/>
  <c r="BK84"/>
  <c r="BK88"/>
  <c r="BK92"/>
  <c r="BK96"/>
  <c r="BK100"/>
  <c r="BK104"/>
  <c r="BK108"/>
  <c r="BK112"/>
  <c r="BK116"/>
  <c r="BK120"/>
  <c r="BK124"/>
  <c r="BK128"/>
  <c r="BK132"/>
  <c r="BK136"/>
  <c r="BK140"/>
  <c r="BK143"/>
  <c r="BK150"/>
  <c r="BK154"/>
  <c r="BK158"/>
  <c r="BK162"/>
  <c r="BK166"/>
  <c r="BK170"/>
  <c r="BK174"/>
  <c r="BK178"/>
  <c r="BK182"/>
  <c r="BK186"/>
  <c r="BK190"/>
  <c r="BK194"/>
  <c r="BK198"/>
  <c r="BK202"/>
  <c r="BK206"/>
  <c r="BK209"/>
  <c r="BK215"/>
  <c r="AR12"/>
  <c r="AS12" s="1"/>
  <c r="AR18"/>
  <c r="AS18" s="1"/>
  <c r="AR22"/>
  <c r="AS22" s="1"/>
  <c r="AR25"/>
  <c r="AS25" s="1"/>
  <c r="AR29"/>
  <c r="AS29" s="1"/>
  <c r="AR31"/>
  <c r="AS31" s="1"/>
  <c r="AR32"/>
  <c r="AS32" s="1"/>
  <c r="AR33"/>
  <c r="AS33" s="1"/>
  <c r="AR35"/>
  <c r="AS35" s="1"/>
  <c r="AR36"/>
  <c r="AS36" s="1"/>
  <c r="AR37"/>
  <c r="AS37" s="1"/>
  <c r="AR39"/>
  <c r="AS39" s="1"/>
  <c r="AR40"/>
  <c r="AS40" s="1"/>
  <c r="AR41"/>
  <c r="AS41" s="1"/>
  <c r="AR44"/>
  <c r="AS44" s="1"/>
  <c r="AR47"/>
  <c r="AS47" s="1"/>
  <c r="AR49"/>
  <c r="AS49" s="1"/>
  <c r="AR50"/>
  <c r="AS50" s="1"/>
  <c r="AR52"/>
  <c r="AS52" s="1"/>
  <c r="AR53"/>
  <c r="AS53" s="1"/>
  <c r="AR120"/>
  <c r="AS120" s="1"/>
  <c r="AR122"/>
  <c r="AS122" s="1"/>
  <c r="AR124"/>
  <c r="AS124" s="1"/>
  <c r="AR126"/>
  <c r="AS126" s="1"/>
  <c r="AR128"/>
  <c r="AS128" s="1"/>
  <c r="AR130"/>
  <c r="AS130" s="1"/>
  <c r="AR132"/>
  <c r="AS132" s="1"/>
  <c r="AR134"/>
  <c r="AS134" s="1"/>
  <c r="AR136"/>
  <c r="AS136" s="1"/>
  <c r="AR138"/>
  <c r="AS138" s="1"/>
  <c r="AR54"/>
  <c r="AS54" s="1"/>
  <c r="AR56"/>
  <c r="AS56" s="1"/>
  <c r="AR57"/>
  <c r="AS57" s="1"/>
  <c r="AR59"/>
  <c r="AS59" s="1"/>
  <c r="AR61"/>
  <c r="AS61" s="1"/>
  <c r="AR63"/>
  <c r="AS63" s="1"/>
  <c r="AR65"/>
  <c r="AS65" s="1"/>
  <c r="AR67"/>
  <c r="AS67" s="1"/>
  <c r="AR69"/>
  <c r="AS69" s="1"/>
  <c r="AR70"/>
  <c r="AS70" s="1"/>
  <c r="AR72"/>
  <c r="AS72" s="1"/>
  <c r="AR74"/>
  <c r="AS74" s="1"/>
  <c r="AR76"/>
  <c r="AS76" s="1"/>
  <c r="AR78"/>
  <c r="AS78" s="1"/>
  <c r="AR80"/>
  <c r="AS80" s="1"/>
  <c r="AR102"/>
  <c r="AS102" s="1"/>
  <c r="AR104"/>
  <c r="AS104" s="1"/>
  <c r="AR106"/>
  <c r="AS106" s="1"/>
  <c r="AR108"/>
  <c r="AS108" s="1"/>
  <c r="AR110"/>
  <c r="AS110" s="1"/>
  <c r="AR112"/>
  <c r="AS112" s="1"/>
  <c r="AR114"/>
  <c r="AS114" s="1"/>
  <c r="AR116"/>
  <c r="AS116" s="1"/>
  <c r="AR118"/>
  <c r="AS118" s="1"/>
  <c r="AR10"/>
  <c r="AS10" s="1"/>
  <c r="AR11"/>
  <c r="AS11" s="1"/>
  <c r="AR13"/>
  <c r="AS13" s="1"/>
  <c r="AR14"/>
  <c r="AS14" s="1"/>
  <c r="AR15"/>
  <c r="AS15" s="1"/>
  <c r="AR17"/>
  <c r="AS17" s="1"/>
  <c r="AR19"/>
  <c r="AS19" s="1"/>
  <c r="AR21"/>
  <c r="AS21" s="1"/>
  <c r="AR23"/>
  <c r="AS23" s="1"/>
  <c r="AR26"/>
  <c r="AS26" s="1"/>
  <c r="AR28"/>
  <c r="AS28" s="1"/>
  <c r="AR45"/>
  <c r="AS45" s="1"/>
  <c r="AR88"/>
  <c r="AS88" s="1"/>
  <c r="AR90"/>
  <c r="AS90" s="1"/>
  <c r="AR92"/>
  <c r="AS92" s="1"/>
  <c r="AR94"/>
  <c r="AS94" s="1"/>
  <c r="AR96"/>
  <c r="AS96" s="1"/>
  <c r="AR98"/>
  <c r="AS98" s="1"/>
  <c r="AR100"/>
  <c r="AS100" s="1"/>
  <c r="AO101" l="1"/>
  <c r="AK101"/>
  <c r="AR101" l="1"/>
  <c r="AS101" s="1"/>
  <c r="A10" l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H166" l="1"/>
  <c r="AO166"/>
  <c r="AJ166" l="1"/>
  <c r="AR166" s="1"/>
  <c r="AS166" s="1"/>
  <c r="AJ19" i="17" l="1"/>
  <c r="AI19"/>
  <c r="AH19"/>
  <c r="AG19"/>
  <c r="AD19"/>
  <c r="AC19"/>
  <c r="N19"/>
  <c r="V19" s="1"/>
  <c r="N18"/>
  <c r="V18" s="1"/>
  <c r="N17"/>
  <c r="V17" s="1"/>
  <c r="N16"/>
  <c r="V16" s="1"/>
  <c r="B16"/>
  <c r="B17" s="1"/>
  <c r="B18" s="1"/>
  <c r="N15"/>
  <c r="V15" s="1"/>
  <c r="BF240" i="4" l="1"/>
  <c r="BB240"/>
  <c r="G240"/>
  <c r="O218"/>
  <c r="AS218" s="1"/>
  <c r="AO230"/>
  <c r="AJ234"/>
  <c r="AR234" s="1"/>
  <c r="AS234" s="1"/>
  <c r="O194"/>
  <c r="AK194"/>
  <c r="AR152"/>
  <c r="AS152" s="1"/>
  <c r="AJ192"/>
  <c r="AR192" s="1"/>
  <c r="AS192" s="1"/>
  <c r="AJ191"/>
  <c r="AR191" s="1"/>
  <c r="AS191" s="1"/>
  <c r="AJ189"/>
  <c r="AR189" s="1"/>
  <c r="AS189" s="1"/>
  <c r="AJ143"/>
  <c r="AR143" s="1"/>
  <c r="AS143" s="1"/>
  <c r="AJ141"/>
  <c r="AR141" s="1"/>
  <c r="AS141" s="1"/>
  <c r="AJ86"/>
  <c r="AR86" s="1"/>
  <c r="AS86" s="1"/>
  <c r="AJ85"/>
  <c r="AR85" s="1"/>
  <c r="AS85" s="1"/>
  <c r="AJ43"/>
  <c r="AR43" s="1"/>
  <c r="AS43" s="1"/>
  <c r="H240"/>
  <c r="K240"/>
  <c r="P240"/>
  <c r="Q240"/>
  <c r="R240"/>
  <c r="S240"/>
  <c r="T240"/>
  <c r="X240"/>
  <c r="Y240"/>
  <c r="Z240"/>
  <c r="AA240"/>
  <c r="AB240"/>
  <c r="AG240"/>
  <c r="AW240"/>
  <c r="AX240"/>
  <c r="AZ240"/>
  <c r="BA240"/>
  <c r="BH240"/>
  <c r="BI240"/>
  <c r="AJ30"/>
  <c r="AR30" s="1"/>
  <c r="AS30" s="1"/>
  <c r="AJ82"/>
  <c r="AK82"/>
  <c r="AJ119"/>
  <c r="AR119" s="1"/>
  <c r="AS119" s="1"/>
  <c r="AJ140"/>
  <c r="AK140"/>
  <c r="AJ146"/>
  <c r="AK146"/>
  <c r="AR180"/>
  <c r="AS180" s="1"/>
  <c r="AJ194"/>
  <c r="AJ197"/>
  <c r="AK197"/>
  <c r="AH226"/>
  <c r="AK226"/>
  <c r="AJ226" l="1"/>
  <c r="AR226" s="1"/>
  <c r="AS226" s="1"/>
  <c r="AR197"/>
  <c r="AS197" s="1"/>
  <c r="AJ46"/>
  <c r="AR46" s="1"/>
  <c r="AS46" s="1"/>
  <c r="AJ84"/>
  <c r="AR84" s="1"/>
  <c r="AS84" s="1"/>
  <c r="AJ147"/>
  <c r="AR147" s="1"/>
  <c r="AS147" s="1"/>
  <c r="AR230"/>
  <c r="AS230" s="1"/>
  <c r="AR82"/>
  <c r="AS82" s="1"/>
  <c r="AJ149"/>
  <c r="AR149" s="1"/>
  <c r="AS149" s="1"/>
  <c r="AJ187"/>
  <c r="AR187" s="1"/>
  <c r="AS187" s="1"/>
  <c r="AR146"/>
  <c r="AS146" s="1"/>
  <c r="AR140"/>
  <c r="AS140" s="1"/>
  <c r="AH240"/>
  <c r="AI240"/>
  <c r="AC240"/>
  <c r="J240" l="1"/>
  <c r="AR194" l="1"/>
  <c r="AS194" s="1"/>
  <c r="AR221" l="1"/>
  <c r="AS221" s="1"/>
  <c r="AO62" l="1"/>
  <c r="AR115"/>
  <c r="AS115" s="1"/>
  <c r="AR62" l="1"/>
  <c r="AS62" s="1"/>
  <c r="AP240" l="1"/>
  <c r="AO240"/>
  <c r="I240" l="1"/>
  <c r="O55"/>
  <c r="AS55" s="1"/>
  <c r="AR235" l="1"/>
  <c r="AS235" s="1"/>
  <c r="AQ237" l="1"/>
  <c r="BG9"/>
  <c r="AY9"/>
  <c r="AK9"/>
  <c r="AJ9"/>
  <c r="O9"/>
  <c r="AR237" l="1"/>
  <c r="AS237" s="1"/>
  <c r="BG240"/>
  <c r="O240"/>
  <c r="AJ240"/>
  <c r="AK240"/>
  <c r="AY240"/>
  <c r="AQ238"/>
  <c r="BJ9"/>
  <c r="AR9"/>
  <c r="AR238" l="1"/>
  <c r="AS238" s="1"/>
  <c r="BJ240"/>
  <c r="BK9"/>
  <c r="BK240" s="1"/>
  <c r="AQ239"/>
  <c r="AS9"/>
  <c r="AQ240" l="1"/>
  <c r="AR239"/>
  <c r="AS239" s="1"/>
  <c r="AR240" l="1"/>
  <c r="AS240" l="1"/>
  <c r="K127" i="17" l="1"/>
  <c r="K123"/>
  <c r="A37"/>
  <c r="A44" s="1"/>
  <c r="A48" s="1"/>
  <c r="A53" s="1"/>
  <c r="A56" s="1"/>
  <c r="A59" s="1"/>
  <c r="A60" s="1"/>
  <c r="A63" s="1"/>
  <c r="A66" s="1"/>
  <c r="A68" s="1"/>
  <c r="A11"/>
  <c r="A14" s="1"/>
  <c r="A15" s="1"/>
  <c r="A18" s="1"/>
  <c r="A20" s="1"/>
  <c r="A21" s="1"/>
  <c r="A24" s="1"/>
  <c r="A27" s="1"/>
  <c r="A29" s="1"/>
</calcChain>
</file>

<file path=xl/comments1.xml><?xml version="1.0" encoding="utf-8"?>
<comments xmlns="http://schemas.openxmlformats.org/spreadsheetml/2006/main">
  <authors>
    <author>Author</author>
  </authors>
  <commentList>
    <comment ref="G10" authorId="0">
      <text>
        <r>
          <rPr>
            <b/>
            <sz val="9"/>
            <color indexed="81"/>
            <rFont val="Tahoma"/>
            <family val="2"/>
          </rPr>
          <t>Суудлын, ачааны, тусгай зориулалтын гэсэн 3 ангиллын аль тохирохыг бичнэ. Суудлын автомашин гэдэгт 5-7 хүний суудалтай жижиг болон жип машиныг, ачааны машин гэдэгт 1тн-с дээш ачаа тээвэрлэх зориулалттай бүх төрлийн ачааны машин, тусгай зориулалтын гэдэгт тухайн байгууллагын үндсэн үйлвэрлэл, үйл ажиллагаанд ашиглагддаг машиныг оруулна.</t>
        </r>
      </text>
    </comment>
    <comment ref="X10" authorId="0">
      <text>
        <r>
          <rPr>
            <b/>
            <sz val="9"/>
            <color indexed="81"/>
            <rFont val="Tahoma"/>
            <family val="2"/>
          </rPr>
          <t>Зөвхөн суудлын автомашин дээр Албан ажлын,  Хөдөө ажлын, Дуудлагын гэсэн 3-ын аль тохирохыг сонгоно. Үндсэн үйлдвэрлэл, үйл ажиллагаанд ашиглаж байгаа машин дээр "Тусгай зориулалтын" гэж оруулах.</t>
        </r>
      </text>
    </comment>
  </commentList>
</comments>
</file>

<file path=xl/sharedStrings.xml><?xml version="1.0" encoding="utf-8"?>
<sst xmlns="http://schemas.openxmlformats.org/spreadsheetml/2006/main" count="3653" uniqueCount="249">
  <si>
    <t>№</t>
  </si>
  <si>
    <t>Нийт дүн</t>
  </si>
  <si>
    <t xml:space="preserve">Аймаг, нийслэлийн нэр </t>
  </si>
  <si>
    <t xml:space="preserve">Сум, дүүргийн нэр </t>
  </si>
  <si>
    <t xml:space="preserve">Байгууллагын нэр </t>
  </si>
  <si>
    <t>Харьяалах дээд байгууллага</t>
  </si>
  <si>
    <t xml:space="preserve"> Мөнгө ба түүнтэй адилтгах хөрөнгө </t>
  </si>
  <si>
    <t xml:space="preserve"> Богино хугацаат хөрөнгө оруулалт</t>
  </si>
  <si>
    <t xml:space="preserve"> Авлага</t>
  </si>
  <si>
    <t xml:space="preserve"> Бараа материал, нөөц</t>
  </si>
  <si>
    <t xml:space="preserve"> Бусад эргэлтийн хөрөнгө </t>
  </si>
  <si>
    <t xml:space="preserve">Эргэлтийн хөрөнгийн дүн                           </t>
  </si>
  <si>
    <t>Эргэлтийн бус хөрөнгө</t>
  </si>
  <si>
    <t xml:space="preserve">Эргэлтийн бус хөрөнгө </t>
  </si>
  <si>
    <t>Биет хєрєнгийн нийт анхны єртєг</t>
  </si>
  <si>
    <t xml:space="preserve">Биет хөрөнгийн хуримтлагдсан элэгдлийн дүн           </t>
  </si>
  <si>
    <t xml:space="preserve">Биет бус хөрөнгийн балансын їнэ </t>
  </si>
  <si>
    <t xml:space="preserve">Биет бус хөрөнгийн хуримтлагдсан элэгдэл </t>
  </si>
  <si>
    <t>Хөрөнгө оруулалт ба бусад хөрөнгө</t>
  </si>
  <si>
    <t xml:space="preserve">Эргэлтийн бус хөрөнгийн дүн   </t>
  </si>
  <si>
    <t xml:space="preserve">Нийт хөрөнгийн дүн                     </t>
  </si>
  <si>
    <t xml:space="preserve">Богино хугацаат өр төлбөр </t>
  </si>
  <si>
    <t>Урт хугацаат өр төлбөр</t>
  </si>
  <si>
    <t xml:space="preserve">Өр төлбөрийн нийт дүн                   </t>
  </si>
  <si>
    <t>Дүрмийн сан / өмч /</t>
  </si>
  <si>
    <t xml:space="preserve"> Хуримтлагдсан үр дүн</t>
  </si>
  <si>
    <t xml:space="preserve"> Хөрөнгийн дахин үнэлгээний зөрүү</t>
  </si>
  <si>
    <t>Эзэмшигчийн өмчийн бусад хэсэг</t>
  </si>
  <si>
    <t xml:space="preserve">Эзэмшигчдийн өмчийн дүн                 </t>
  </si>
  <si>
    <t>Өр төлбөр ба эзэмшигчдийн өмчийн дүн  /Нийт хөрөнгийн дүн/</t>
  </si>
  <si>
    <t xml:space="preserve">Газар </t>
  </si>
  <si>
    <t>Барилга, байгууламж</t>
  </si>
  <si>
    <t xml:space="preserve">Барилга, байгууламжийн хуримтлагдсан элэгдэл </t>
  </si>
  <si>
    <t>Машин тоног төхөөрөмж</t>
  </si>
  <si>
    <t xml:space="preserve">Машин тоног төхөөрөмжийн хуримтлагдсан элэгдэл </t>
  </si>
  <si>
    <t>Тээврийн хэрэгсэл</t>
  </si>
  <si>
    <t xml:space="preserve">Тээврийн хэрэгслийн хуримтлагдсан элэгдэл </t>
  </si>
  <si>
    <t>Тавилга, эд хогшил, багаж хэрэгсэл</t>
  </si>
  <si>
    <t xml:space="preserve">Тавилга эд хогшлын хуримтлагдсан элэгдэл </t>
  </si>
  <si>
    <t xml:space="preserve"> Түүх соёлын дурсгалт зүйлс</t>
  </si>
  <si>
    <t xml:space="preserve"> Номын фонд</t>
  </si>
  <si>
    <t>Дуусаагүй барилга</t>
  </si>
  <si>
    <t>Бусад үндсэн хөрөнгө</t>
  </si>
  <si>
    <t xml:space="preserve">Бусад үндсэн хөрөнгийн хуримтлагдсан элэгдэл </t>
  </si>
  <si>
    <t>Төрийн      /орон нутгийн/</t>
  </si>
  <si>
    <t xml:space="preserve">Хувийн </t>
  </si>
  <si>
    <t>үргэлжлэл</t>
  </si>
  <si>
    <t xml:space="preserve">Регистрийн дугаар </t>
  </si>
  <si>
    <t>Тайлбар</t>
  </si>
  <si>
    <t>Регистрийн дугаар</t>
  </si>
  <si>
    <t>Төрөл</t>
  </si>
  <si>
    <t>Байгууллагын нэр</t>
  </si>
  <si>
    <t>Дугаар</t>
  </si>
  <si>
    <t>албан бичгийн тавдугаар хавсралт</t>
  </si>
  <si>
    <t>төгрөгөөр</t>
  </si>
  <si>
    <t>Д/д</t>
  </si>
  <si>
    <t>Албан тушаал</t>
  </si>
  <si>
    <t>Нягтлан бодогч</t>
  </si>
  <si>
    <t>Жолооч</t>
  </si>
  <si>
    <t>ЙЮ 74062431</t>
  </si>
  <si>
    <t>ЙЙ 84122717</t>
  </si>
  <si>
    <t>ЙЮ 79081309</t>
  </si>
  <si>
    <t>ЙА 73022819</t>
  </si>
  <si>
    <t>ЙП 84050401</t>
  </si>
  <si>
    <t>Хэлтсийн дарга</t>
  </si>
  <si>
    <t>Овог нэр</t>
  </si>
  <si>
    <t>Нацагдорж Ганболд</t>
  </si>
  <si>
    <t>Гөлөгтөмөр Ариунаа</t>
  </si>
  <si>
    <t>Мэргэжилтэн</t>
  </si>
  <si>
    <t>Мигэддорж Нинжбадгар</t>
  </si>
  <si>
    <t>Ахлах мэргэжилтэн</t>
  </si>
  <si>
    <t>Бямбацэрэн Дэлгэрмаа</t>
  </si>
  <si>
    <t>Мөнхдорж Ганболд</t>
  </si>
  <si>
    <t>Баян</t>
  </si>
  <si>
    <t>Сургууль</t>
  </si>
  <si>
    <t xml:space="preserve">ТӨВ АЙМГИЙН ОРОН НУТГИЙН   ЄМЧИЙН БАЙГУУЛЛАГУУДЫН  </t>
  </si>
  <si>
    <t>ЭМТөв</t>
  </si>
  <si>
    <t>ЭМЯам</t>
  </si>
  <si>
    <t>ЗДТГ</t>
  </si>
  <si>
    <t>ЗДТГазар</t>
  </si>
  <si>
    <t>ИТХурал</t>
  </si>
  <si>
    <t>Соёлын төв</t>
  </si>
  <si>
    <t>АЗДТГазар</t>
  </si>
  <si>
    <t>Зуунмод</t>
  </si>
  <si>
    <t>ХГБХХэлтэс</t>
  </si>
  <si>
    <t>Музей</t>
  </si>
  <si>
    <t>Угтаал</t>
  </si>
  <si>
    <t>Цэцэрлэг</t>
  </si>
  <si>
    <t>ХААжиллагаа</t>
  </si>
  <si>
    <t>Баяндэлгэр</t>
  </si>
  <si>
    <t>ИТХ</t>
  </si>
  <si>
    <t>Заамар</t>
  </si>
  <si>
    <t>Сургууль 12жил</t>
  </si>
  <si>
    <t>НӨУБ</t>
  </si>
  <si>
    <t>Төвийн Цэцэрлэг</t>
  </si>
  <si>
    <t>Шижир Цэцэрлэг</t>
  </si>
  <si>
    <t>Сургууль 9жил</t>
  </si>
  <si>
    <t>Эрдэнэсант</t>
  </si>
  <si>
    <t>Цээл</t>
  </si>
  <si>
    <t>Баянцагаан</t>
  </si>
  <si>
    <t>Эрдэнэ</t>
  </si>
  <si>
    <t>Баянцогт</t>
  </si>
  <si>
    <t>МСҮТөв</t>
  </si>
  <si>
    <t>Жаргалант</t>
  </si>
  <si>
    <t>Борнуур</t>
  </si>
  <si>
    <t>Статистик</t>
  </si>
  <si>
    <t>ҮСХороо</t>
  </si>
  <si>
    <t>ЭМГазар</t>
  </si>
  <si>
    <t>Аргалант</t>
  </si>
  <si>
    <t>Өндөрширээт</t>
  </si>
  <si>
    <t>ДЭХГазар</t>
  </si>
  <si>
    <t>Баянхангай</t>
  </si>
  <si>
    <t>Сүмбэр</t>
  </si>
  <si>
    <t>БТСБТөв</t>
  </si>
  <si>
    <t>Мах боловсруулах үйлдвэр</t>
  </si>
  <si>
    <t>Архуст</t>
  </si>
  <si>
    <t xml:space="preserve">Батсүмбэр </t>
  </si>
  <si>
    <t>Баянжаргалан</t>
  </si>
  <si>
    <t>Бүрэн</t>
  </si>
  <si>
    <t>Баян-Өнжүүл</t>
  </si>
  <si>
    <t>Алтанбулаг</t>
  </si>
  <si>
    <t>Лүн</t>
  </si>
  <si>
    <t>ХСЧТөв</t>
  </si>
  <si>
    <t>АИТХурал</t>
  </si>
  <si>
    <t>Баянчандмань</t>
  </si>
  <si>
    <t>ӨЭмнэлэг</t>
  </si>
  <si>
    <t>НЭмнэлэг</t>
  </si>
  <si>
    <t>Сэргэлэн</t>
  </si>
  <si>
    <t>Öýöýðëýã</t>
  </si>
  <si>
    <t>Ñî¸ëûí òºâ</t>
  </si>
  <si>
    <t>Дэлгэрхаан</t>
  </si>
  <si>
    <t>ИТХухал</t>
  </si>
  <si>
    <t>МХГазар</t>
  </si>
  <si>
    <t>МХЕГазар</t>
  </si>
  <si>
    <t>ҮХААГазар</t>
  </si>
  <si>
    <t>ХХААЯам</t>
  </si>
  <si>
    <t>Мөнгөнморьт</t>
  </si>
  <si>
    <t>4-р сургууль</t>
  </si>
  <si>
    <t>5-р сургууль</t>
  </si>
  <si>
    <t>ЗЗДТГазар</t>
  </si>
  <si>
    <t>ЗИТХурал</t>
  </si>
  <si>
    <t>Хот тохижуулах</t>
  </si>
  <si>
    <t>Хүмүүн цогцолбор сургууль</t>
  </si>
  <si>
    <t>Ирээдүй цогцолбор цэцрлэг</t>
  </si>
  <si>
    <t>Дэгдээхий цогцолбор цэцэрлэг</t>
  </si>
  <si>
    <t>Хүмүүн цэцэрлэг</t>
  </si>
  <si>
    <t>Ахмадын чөлөөт холбоо</t>
  </si>
  <si>
    <t>Номын сан</t>
  </si>
  <si>
    <t>Цагдаагийн газар</t>
  </si>
  <si>
    <t>ЦЕГазар</t>
  </si>
  <si>
    <t>МТТеатр</t>
  </si>
  <si>
    <t>НХҮХэлтэс</t>
  </si>
  <si>
    <t>НХҮЕГазар</t>
  </si>
  <si>
    <t>БСШУЯам</t>
  </si>
  <si>
    <t>Төв аймгийн Санхүүгийн хяналт, аудитын алба</t>
  </si>
  <si>
    <t>ЭЭСан</t>
  </si>
  <si>
    <t>БСГазар</t>
  </si>
  <si>
    <t>Бумбардай цэцэрлэг</t>
  </si>
  <si>
    <t>АЗД</t>
  </si>
  <si>
    <t>ХЯам</t>
  </si>
  <si>
    <t>Бүжинхэн цогцолбор цэцрлэг</t>
  </si>
  <si>
    <t>Сум хөгжүүлэх сан</t>
  </si>
  <si>
    <t>БХСан</t>
  </si>
  <si>
    <t>Мал хамгаалах сан</t>
  </si>
  <si>
    <t>ОНХСан</t>
  </si>
  <si>
    <t>Өмчийн алба</t>
  </si>
  <si>
    <t>Ой анги</t>
  </si>
  <si>
    <t>Хөрөнгө төвлөрүүлэх</t>
  </si>
  <si>
    <t>Төрийн өмчийн бодлого, зохицуулалтын газрын</t>
  </si>
  <si>
    <t xml:space="preserve"> 2017 оны ... сарын....ний өдрийн  ..... тоот</t>
  </si>
  <si>
    <t xml:space="preserve">................................ АЙМГИЙН ОРОН НУТГИЙН   ӨМЧИЙН БАЙГУУЛЛАГУУДЫН  </t>
  </si>
  <si>
    <t xml:space="preserve">ТЭЭВРИЙН ХЭРЭГСЛИЙН СУДАЛГАА </t>
  </si>
  <si>
    <t>2016 ОНЫ ЖИЛИЙН ЭЦСИЙН САНХҮҮГИЙН ТАЙЛАНГИЙН НЭГТГЭЛ</t>
  </si>
  <si>
    <t>Яам</t>
  </si>
  <si>
    <t>Агентлаг</t>
  </si>
  <si>
    <t>Автомашины нэр</t>
  </si>
  <si>
    <t>Ангиллын код</t>
  </si>
  <si>
    <t>Нийт автомашины тоо</t>
  </si>
  <si>
    <t>Нийт</t>
  </si>
  <si>
    <t xml:space="preserve">Ямар албан тушаалтан унадаг </t>
  </si>
  <si>
    <t>Ямар үйлчилгээнд хэрэглэдэг тухай, бусад тайлбар</t>
  </si>
  <si>
    <t>Улсын бүртгэлийн</t>
  </si>
  <si>
    <t>Үйлдвэрлэсэн он</t>
  </si>
  <si>
    <t>Ашиглалтад орсон он</t>
  </si>
  <si>
    <t>Балансын үнэ /төг/</t>
  </si>
  <si>
    <t>Хуримтлагдсан элэгдэл /төг/</t>
  </si>
  <si>
    <t>Тухайн автомашинтай холбоотой гарсан зардал /төгрөгөөр/</t>
  </si>
  <si>
    <t>Тухайн автомашиныг ашигладаг, ашиглуулдаг байгууллагын нэр</t>
  </si>
  <si>
    <t>Санхүү-гийн тайланд бүртгэлтэй эсэх</t>
  </si>
  <si>
    <t xml:space="preserve">Суудлын </t>
  </si>
  <si>
    <t>Тусгай зориулалтын, тоноглогдсон</t>
  </si>
  <si>
    <t>/2014 оны гүйцэтгэлээр/</t>
  </si>
  <si>
    <t xml:space="preserve">Жип </t>
  </si>
  <si>
    <t>Дунд гарын жип</t>
  </si>
  <si>
    <t>Жижиг суудлын машин</t>
  </si>
  <si>
    <t>Автобус, микро автобус</t>
  </si>
  <si>
    <t>УАЗ машин</t>
  </si>
  <si>
    <t>Нийт/С</t>
  </si>
  <si>
    <t>Трак-тор/авто ачигч, авто вышка, гм/</t>
  </si>
  <si>
    <t>Газ, Зил-130</t>
  </si>
  <si>
    <t>Портер пронтер маркийн</t>
  </si>
  <si>
    <t xml:space="preserve">Замын, хүнд даацын машин </t>
  </si>
  <si>
    <t>Мото-цикль, мопед</t>
  </si>
  <si>
    <t>Тоног-лосон</t>
  </si>
  <si>
    <t>Нийт /ТЗ</t>
  </si>
  <si>
    <t>Гаражтай бол ашиглалтын зардал</t>
  </si>
  <si>
    <t>Гараж түрээслэдэг бол түрээсийн зардал</t>
  </si>
  <si>
    <t>Шатах, тослох материалын зардал</t>
  </si>
  <si>
    <t>Сэлбэг бусад зардал</t>
  </si>
  <si>
    <t>Жолоочийн цалингийн зардал</t>
  </si>
  <si>
    <t>Татвар, даатгалын зардал</t>
  </si>
  <si>
    <t>Сери</t>
  </si>
  <si>
    <t>ЭХЯ</t>
  </si>
  <si>
    <t>ТӨХ</t>
  </si>
  <si>
    <t>Диспетчерийн Үндэсний Төв</t>
  </si>
  <si>
    <t>Лексус-470</t>
  </si>
  <si>
    <t>Суудлын</t>
  </si>
  <si>
    <t>Гүйцэтгэх захирал</t>
  </si>
  <si>
    <t>албан ажлын</t>
  </si>
  <si>
    <t>УНА</t>
  </si>
  <si>
    <t>23-25</t>
  </si>
  <si>
    <t>Бүртгэлтэй.</t>
  </si>
  <si>
    <t>Ниссан Экс Терра</t>
  </si>
  <si>
    <t>Дэд захирал бөгөөд Ерөнхий диспетчер</t>
  </si>
  <si>
    <t>УНБ</t>
  </si>
  <si>
    <t>33-99</t>
  </si>
  <si>
    <t>Хьюндай Терракан</t>
  </si>
  <si>
    <t>Инженер, албан хаагчид</t>
  </si>
  <si>
    <t xml:space="preserve"> үйлчилгээнд</t>
  </si>
  <si>
    <t>УБР</t>
  </si>
  <si>
    <t>33-53</t>
  </si>
  <si>
    <t>Хьюндай Старекс</t>
  </si>
  <si>
    <t>УБӨ</t>
  </si>
  <si>
    <t>36-12</t>
  </si>
  <si>
    <t>Диспетчерийн Үндэсний Төв ДҮН</t>
  </si>
  <si>
    <t>БОАЖГазар</t>
  </si>
  <si>
    <t>Ахмадын хороо</t>
  </si>
  <si>
    <t>ОНӨГазар</t>
  </si>
  <si>
    <t xml:space="preserve"> </t>
  </si>
  <si>
    <t>Аргалант ИЛЧ ОНӨААТҮГ</t>
  </si>
  <si>
    <t>Тайлант үеийн үр дүн</t>
  </si>
  <si>
    <t>Өмнөх үеийн үр дүн</t>
  </si>
  <si>
    <t>Унагалдайн андууд цэцэрлэг</t>
  </si>
  <si>
    <t>Томоко ОНӨУҮГ</t>
  </si>
  <si>
    <t>ХЗССпортын Солонгно цогцолбор</t>
  </si>
  <si>
    <t>ХХҮГазар</t>
  </si>
  <si>
    <t>___-ний өдрийн ___ дугаар тогтоолын хавсралт</t>
  </si>
  <si>
    <t>Нэгтгэлийн хүснэгт №21</t>
  </si>
  <si>
    <t>Аймгийн ИТХ-ын Тэргүүлэгчдийн 2017 оны ___-р сарын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</si>
</sst>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  <charset val="204"/>
    </font>
    <font>
      <b/>
      <sz val="8"/>
      <color theme="1"/>
      <name val="Times New Roman Mon"/>
      <family val="1"/>
      <charset val="204"/>
    </font>
    <font>
      <b/>
      <sz val="9"/>
      <color indexed="81"/>
      <name val="Tahoma"/>
      <family val="2"/>
    </font>
    <font>
      <sz val="10"/>
      <name val="Arial"/>
      <family val="2"/>
      <charset val="204"/>
    </font>
    <font>
      <sz val="8"/>
      <color theme="1"/>
      <name val="Times New Roman Mon"/>
      <family val="1"/>
      <charset val="204"/>
    </font>
    <font>
      <b/>
      <sz val="8"/>
      <name val="Times New Roman Mon"/>
      <family val="1"/>
      <charset val="204"/>
    </font>
    <font>
      <sz val="8"/>
      <name val="Times New Roman Mon"/>
      <family val="1"/>
      <charset val="204"/>
    </font>
    <font>
      <u/>
      <sz val="8"/>
      <color indexed="12"/>
      <name val="Times New Roman Mon"/>
      <family val="1"/>
      <charset val="204"/>
    </font>
    <font>
      <sz val="8"/>
      <color rgb="FFFF0000"/>
      <name val="Times New Roman Mon"/>
      <family val="1"/>
      <charset val="204"/>
    </font>
    <font>
      <u/>
      <sz val="8"/>
      <color theme="10"/>
      <name val="Times New Roman Mon"/>
      <family val="1"/>
      <charset val="204"/>
    </font>
    <font>
      <b/>
      <i/>
      <sz val="8"/>
      <name val="Times New Roman Mon"/>
      <family val="1"/>
      <charset val="204"/>
    </font>
    <font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 Mon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8" fillId="0" borderId="0"/>
  </cellStyleXfs>
  <cellXfs count="194">
    <xf numFmtId="0" fontId="0" fillId="0" borderId="0" xfId="0"/>
    <xf numFmtId="0" fontId="7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right" vertical="center" wrapText="1"/>
    </xf>
    <xf numFmtId="0" fontId="13" fillId="0" borderId="0" xfId="11" applyFont="1" applyBorder="1" applyAlignment="1" applyProtection="1">
      <alignment horizontal="left" vertical="center" wrapText="1"/>
    </xf>
    <xf numFmtId="0" fontId="12" fillId="0" borderId="0" xfId="11" applyFont="1" applyBorder="1" applyAlignment="1" applyProtection="1">
      <alignment horizontal="center" vertical="center" wrapText="1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/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 wrapText="1"/>
    </xf>
    <xf numFmtId="0" fontId="12" fillId="2" borderId="0" xfId="0" applyFont="1" applyFill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/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2" borderId="0" xfId="11" applyFont="1" applyFill="1" applyBorder="1" applyAlignment="1" applyProtection="1">
      <alignment horizontal="left" vertical="center" wrapText="1"/>
    </xf>
    <xf numFmtId="0" fontId="13" fillId="2" borderId="0" xfId="11" applyFont="1" applyFill="1" applyBorder="1" applyAlignment="1" applyProtection="1">
      <alignment horizontal="center" vertical="center" wrapText="1"/>
    </xf>
    <xf numFmtId="0" fontId="13" fillId="0" borderId="0" xfId="11" applyFont="1" applyBorder="1" applyAlignment="1" applyProtection="1">
      <alignment horizontal="center" vertical="center" wrapText="1"/>
    </xf>
    <xf numFmtId="0" fontId="12" fillId="2" borderId="0" xfId="11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10" fillId="0" borderId="0" xfId="0" applyFont="1" applyFill="1" applyBorder="1" applyAlignment="1">
      <alignment horizontal="right"/>
    </xf>
    <xf numFmtId="0" fontId="15" fillId="0" borderId="0" xfId="11" applyFont="1" applyFill="1" applyBorder="1" applyAlignment="1" applyProtection="1"/>
    <xf numFmtId="0" fontId="14" fillId="2" borderId="0" xfId="0" applyFont="1" applyFill="1" applyBorder="1" applyAlignment="1">
      <alignment horizontal="center" vertical="center" wrapText="1"/>
    </xf>
    <xf numFmtId="0" fontId="12" fillId="0" borderId="0" xfId="11" applyFont="1" applyBorder="1" applyAlignment="1" applyProtection="1">
      <alignment horizontal="left" vertical="center" wrapText="1"/>
    </xf>
    <xf numFmtId="0" fontId="2" fillId="0" borderId="0" xfId="7" applyFont="1" applyBorder="1" applyAlignment="1" applyProtection="1"/>
    <xf numFmtId="0" fontId="19" fillId="0" borderId="0" xfId="0" applyFont="1" applyAlignment="1">
      <alignment horizontal="left"/>
    </xf>
    <xf numFmtId="0" fontId="4" fillId="0" borderId="0" xfId="7" applyNumberFormat="1" applyFont="1" applyFill="1" applyBorder="1" applyAlignment="1" applyProtection="1"/>
    <xf numFmtId="0" fontId="2" fillId="0" borderId="0" xfId="7" applyFont="1" applyProtection="1"/>
    <xf numFmtId="0" fontId="5" fillId="0" borderId="0" xfId="7" applyFont="1" applyProtection="1"/>
    <xf numFmtId="0" fontId="19" fillId="0" borderId="0" xfId="0" applyFont="1"/>
    <xf numFmtId="0" fontId="3" fillId="0" borderId="0" xfId="0" applyFont="1" applyAlignment="1">
      <alignment horizontal="left"/>
    </xf>
    <xf numFmtId="0" fontId="3" fillId="0" borderId="0" xfId="7" applyFont="1" applyBorder="1" applyAlignment="1" applyProtection="1"/>
    <xf numFmtId="0" fontId="20" fillId="0" borderId="0" xfId="7" applyFont="1" applyAlignment="1" applyProtection="1">
      <alignment horizontal="left" indent="3"/>
    </xf>
    <xf numFmtId="0" fontId="21" fillId="0" borderId="0" xfId="7" applyNumberFormat="1" applyFont="1" applyFill="1" applyBorder="1" applyAlignment="1" applyProtection="1"/>
    <xf numFmtId="0" fontId="20" fillId="0" borderId="0" xfId="7" applyFont="1" applyAlignment="1" applyProtection="1">
      <alignment horizontal="left"/>
    </xf>
    <xf numFmtId="0" fontId="22" fillId="0" borderId="6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 wrapText="1"/>
    </xf>
    <xf numFmtId="0" fontId="17" fillId="5" borderId="6" xfId="0" applyFont="1" applyFill="1" applyBorder="1" applyAlignment="1">
      <alignment wrapText="1"/>
    </xf>
    <xf numFmtId="0" fontId="17" fillId="5" borderId="6" xfId="0" applyFont="1" applyFill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4" fontId="22" fillId="0" borderId="6" xfId="0" applyNumberFormat="1" applyFont="1" applyBorder="1" applyAlignment="1">
      <alignment horizontal="center" vertical="center" wrapText="1"/>
    </xf>
    <xf numFmtId="4" fontId="22" fillId="0" borderId="6" xfId="0" applyNumberFormat="1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49" fontId="23" fillId="0" borderId="6" xfId="0" applyNumberFormat="1" applyFont="1" applyBorder="1" applyAlignment="1">
      <alignment horizontal="center" vertical="center" wrapText="1"/>
    </xf>
    <xf numFmtId="4" fontId="23" fillId="0" borderId="6" xfId="12" applyNumberFormat="1" applyFont="1" applyBorder="1" applyAlignment="1">
      <alignment horizontal="center" vertical="center" wrapText="1"/>
    </xf>
    <xf numFmtId="4" fontId="22" fillId="0" borderId="6" xfId="12" applyNumberFormat="1" applyFont="1" applyBorder="1" applyAlignment="1">
      <alignment horizontal="center" vertical="center" wrapText="1"/>
    </xf>
    <xf numFmtId="4" fontId="23" fillId="0" borderId="6" xfId="12" applyNumberFormat="1" applyFont="1" applyBorder="1" applyAlignment="1">
      <alignment horizontal="center" vertical="center"/>
    </xf>
    <xf numFmtId="0" fontId="23" fillId="0" borderId="6" xfId="0" applyFont="1" applyBorder="1" applyAlignment="1">
      <alignment vertical="center"/>
    </xf>
    <xf numFmtId="0" fontId="23" fillId="0" borderId="6" xfId="0" applyFont="1" applyBorder="1" applyAlignment="1">
      <alignment horizontal="center" vertical="center"/>
    </xf>
    <xf numFmtId="0" fontId="24" fillId="5" borderId="6" xfId="0" applyFont="1" applyFill="1" applyBorder="1" applyAlignment="1">
      <alignment wrapText="1"/>
    </xf>
    <xf numFmtId="0" fontId="24" fillId="5" borderId="6" xfId="0" applyFont="1" applyFill="1" applyBorder="1" applyAlignment="1">
      <alignment horizontal="center" wrapText="1"/>
    </xf>
    <xf numFmtId="49" fontId="23" fillId="0" borderId="6" xfId="0" applyNumberFormat="1" applyFont="1" applyBorder="1" applyAlignment="1">
      <alignment horizontal="center" vertical="center"/>
    </xf>
    <xf numFmtId="0" fontId="22" fillId="6" borderId="6" xfId="0" applyFont="1" applyFill="1" applyBorder="1"/>
    <xf numFmtId="0" fontId="22" fillId="6" borderId="2" xfId="0" applyFont="1" applyFill="1" applyBorder="1"/>
    <xf numFmtId="0" fontId="17" fillId="6" borderId="6" xfId="0" applyFont="1" applyFill="1" applyBorder="1" applyAlignment="1">
      <alignment wrapText="1"/>
    </xf>
    <xf numFmtId="0" fontId="17" fillId="6" borderId="6" xfId="0" applyFont="1" applyFill="1" applyBorder="1" applyAlignment="1">
      <alignment horizontal="center" wrapText="1"/>
    </xf>
    <xf numFmtId="0" fontId="22" fillId="6" borderId="3" xfId="0" applyFont="1" applyFill="1" applyBorder="1" applyAlignment="1">
      <alignment wrapText="1"/>
    </xf>
    <xf numFmtId="4" fontId="22" fillId="6" borderId="6" xfId="0" applyNumberFormat="1" applyFont="1" applyFill="1" applyBorder="1" applyAlignment="1">
      <alignment horizontal="center" vertical="center" wrapText="1"/>
    </xf>
    <xf numFmtId="4" fontId="22" fillId="6" borderId="6" xfId="0" applyNumberFormat="1" applyFont="1" applyFill="1" applyBorder="1"/>
    <xf numFmtId="4" fontId="22" fillId="6" borderId="6" xfId="0" applyNumberFormat="1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43" fontId="23" fillId="3" borderId="17" xfId="12" applyFont="1" applyFill="1" applyBorder="1" applyAlignment="1">
      <alignment horizontal="right" vertical="center" wrapText="1"/>
    </xf>
    <xf numFmtId="43" fontId="23" fillId="0" borderId="17" xfId="12" applyFont="1" applyFill="1" applyBorder="1" applyAlignment="1">
      <alignment horizontal="right" vertical="center"/>
    </xf>
    <xf numFmtId="0" fontId="23" fillId="0" borderId="17" xfId="7" applyFont="1" applyFill="1" applyBorder="1" applyAlignment="1" applyProtection="1">
      <alignment horizontal="center" vertical="center"/>
    </xf>
    <xf numFmtId="0" fontId="23" fillId="0" borderId="17" xfId="9" applyFont="1" applyFill="1" applyBorder="1" applyAlignment="1" applyProtection="1">
      <alignment horizontal="left" vertical="center" wrapText="1"/>
    </xf>
    <xf numFmtId="43" fontId="23" fillId="0" borderId="17" xfId="12" applyFont="1" applyFill="1" applyBorder="1" applyAlignment="1">
      <alignment vertical="center" wrapText="1"/>
    </xf>
    <xf numFmtId="43" fontId="23" fillId="0" borderId="17" xfId="12" applyFont="1" applyFill="1" applyBorder="1" applyAlignment="1" applyProtection="1">
      <alignment vertical="center"/>
    </xf>
    <xf numFmtId="43" fontId="23" fillId="0" borderId="17" xfId="12" applyFont="1" applyFill="1" applyBorder="1" applyAlignment="1" applyProtection="1">
      <alignment horizontal="right" vertical="center"/>
    </xf>
    <xf numFmtId="43" fontId="22" fillId="3" borderId="17" xfId="12" applyFont="1" applyFill="1" applyBorder="1" applyAlignment="1">
      <alignment horizontal="right" vertical="center" wrapText="1"/>
    </xf>
    <xf numFmtId="43" fontId="23" fillId="3" borderId="17" xfId="12" applyFont="1" applyFill="1" applyBorder="1" applyAlignment="1">
      <alignment horizontal="right" vertical="center"/>
    </xf>
    <xf numFmtId="43" fontId="23" fillId="2" borderId="17" xfId="12" applyFont="1" applyFill="1" applyBorder="1"/>
    <xf numFmtId="0" fontId="23" fillId="0" borderId="17" xfId="7" applyFont="1" applyFill="1" applyBorder="1" applyAlignment="1" applyProtection="1">
      <alignment vertical="center"/>
    </xf>
    <xf numFmtId="2" fontId="23" fillId="0" borderId="17" xfId="0" applyNumberFormat="1" applyFont="1" applyFill="1" applyBorder="1" applyAlignment="1">
      <alignment horizontal="left" vertical="center" wrapText="1"/>
    </xf>
    <xf numFmtId="2" fontId="23" fillId="0" borderId="17" xfId="0" applyNumberFormat="1" applyFont="1" applyFill="1" applyBorder="1" applyAlignment="1">
      <alignment vertical="center" wrapText="1"/>
    </xf>
    <xf numFmtId="0" fontId="23" fillId="0" borderId="17" xfId="0" applyFont="1" applyFill="1" applyBorder="1" applyAlignment="1">
      <alignment horizontal="left" vertical="center"/>
    </xf>
    <xf numFmtId="0" fontId="25" fillId="0" borderId="17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left" vertical="center" wrapText="1"/>
    </xf>
    <xf numFmtId="0" fontId="23" fillId="3" borderId="18" xfId="0" applyFont="1" applyFill="1" applyBorder="1" applyAlignment="1">
      <alignment vertical="center"/>
    </xf>
    <xf numFmtId="0" fontId="23" fillId="3" borderId="20" xfId="0" applyFont="1" applyFill="1" applyBorder="1" applyAlignment="1">
      <alignment vertical="center"/>
    </xf>
    <xf numFmtId="0" fontId="23" fillId="3" borderId="19" xfId="0" applyFont="1" applyFill="1" applyBorder="1" applyAlignment="1">
      <alignment vertical="center"/>
    </xf>
    <xf numFmtId="0" fontId="23" fillId="3" borderId="17" xfId="0" applyFont="1" applyFill="1" applyBorder="1" applyAlignment="1">
      <alignment horizontal="center" vertical="center" wrapText="1"/>
    </xf>
    <xf numFmtId="0" fontId="22" fillId="2" borderId="0" xfId="7" applyFont="1" applyFill="1" applyBorder="1" applyAlignment="1" applyProtection="1">
      <alignment vertical="center"/>
    </xf>
    <xf numFmtId="0" fontId="22" fillId="0" borderId="0" xfId="7" applyFont="1" applyFill="1" applyBorder="1" applyAlignment="1" applyProtection="1">
      <alignment vertical="center"/>
    </xf>
    <xf numFmtId="0" fontId="23" fillId="0" borderId="0" xfId="7" applyFont="1" applyFill="1" applyBorder="1" applyAlignment="1" applyProtection="1">
      <alignment horizontal="right" vertical="center"/>
    </xf>
    <xf numFmtId="0" fontId="23" fillId="0" borderId="0" xfId="7" applyNumberFormat="1" applyFont="1" applyFill="1" applyBorder="1" applyAlignment="1" applyProtection="1">
      <alignment horizontal="right" vertical="center"/>
    </xf>
    <xf numFmtId="0" fontId="22" fillId="0" borderId="0" xfId="7" applyFont="1" applyFill="1" applyAlignment="1" applyProtection="1">
      <alignment horizontal="right" vertical="center"/>
    </xf>
    <xf numFmtId="0" fontId="23" fillId="0" borderId="0" xfId="7" applyNumberFormat="1" applyFont="1" applyFill="1" applyBorder="1" applyAlignment="1" applyProtection="1">
      <alignment vertical="center"/>
    </xf>
    <xf numFmtId="0" fontId="23" fillId="2" borderId="0" xfId="7" applyFont="1" applyFill="1" applyBorder="1" applyAlignment="1" applyProtection="1">
      <alignment horizontal="right" vertical="center"/>
    </xf>
    <xf numFmtId="0" fontId="23" fillId="0" borderId="0" xfId="8" applyFont="1" applyFill="1" applyAlignment="1" applyProtection="1">
      <alignment horizontal="right" vertical="center"/>
      <protection locked="0"/>
    </xf>
    <xf numFmtId="0" fontId="23" fillId="0" borderId="0" xfId="7" applyFont="1" applyFill="1" applyBorder="1" applyAlignment="1" applyProtection="1">
      <alignment vertical="center"/>
    </xf>
    <xf numFmtId="0" fontId="23" fillId="0" borderId="0" xfId="7" applyFont="1" applyFill="1" applyBorder="1" applyAlignment="1" applyProtection="1">
      <alignment horizontal="left" vertical="center"/>
    </xf>
    <xf numFmtId="0" fontId="23" fillId="0" borderId="0" xfId="7" applyFont="1" applyFill="1" applyBorder="1" applyAlignment="1" applyProtection="1">
      <alignment horizontal="center" vertical="center"/>
    </xf>
    <xf numFmtId="0" fontId="23" fillId="0" borderId="0" xfId="7" applyFont="1" applyFill="1" applyBorder="1" applyAlignment="1" applyProtection="1">
      <alignment horizontal="left" vertical="center" wrapText="1"/>
    </xf>
    <xf numFmtId="0" fontId="23" fillId="0" borderId="17" xfId="9" applyFont="1" applyFill="1" applyBorder="1" applyAlignment="1" applyProtection="1">
      <alignment horizontal="center" vertical="center"/>
    </xf>
    <xf numFmtId="43" fontId="23" fillId="0" borderId="17" xfId="12" applyFont="1" applyFill="1" applyBorder="1" applyAlignment="1">
      <alignment horizontal="right" vertical="center" wrapText="1"/>
    </xf>
    <xf numFmtId="43" fontId="23" fillId="0" borderId="17" xfId="12" applyFont="1" applyFill="1" applyBorder="1" applyAlignment="1" applyProtection="1">
      <alignment horizontal="left" vertical="center" wrapText="1"/>
    </xf>
    <xf numFmtId="1" fontId="23" fillId="0" borderId="17" xfId="0" applyNumberFormat="1" applyFont="1" applyFill="1" applyBorder="1" applyAlignment="1">
      <alignment horizontal="center" vertical="center" wrapText="1"/>
    </xf>
    <xf numFmtId="43" fontId="23" fillId="2" borderId="17" xfId="12" applyFont="1" applyFill="1" applyBorder="1" applyAlignment="1">
      <alignment horizontal="center" vertical="center" wrapText="1"/>
    </xf>
    <xf numFmtId="0" fontId="23" fillId="0" borderId="17" xfId="7" applyFont="1" applyFill="1" applyBorder="1" applyAlignment="1" applyProtection="1">
      <alignment horizontal="left" vertical="center"/>
    </xf>
    <xf numFmtId="43" fontId="23" fillId="2" borderId="17" xfId="12" applyFont="1" applyFill="1" applyBorder="1" applyAlignment="1" applyProtection="1"/>
    <xf numFmtId="2" fontId="23" fillId="2" borderId="17" xfId="0" applyNumberFormat="1" applyFont="1" applyFill="1" applyBorder="1" applyAlignment="1">
      <alignment horizontal="left" vertical="center" wrapText="1"/>
    </xf>
    <xf numFmtId="0" fontId="23" fillId="2" borderId="17" xfId="7" applyFont="1" applyFill="1" applyBorder="1" applyAlignment="1" applyProtection="1">
      <alignment horizontal="left" vertical="center"/>
    </xf>
    <xf numFmtId="43" fontId="23" fillId="0" borderId="17" xfId="7" applyNumberFormat="1" applyFont="1" applyFill="1" applyBorder="1" applyAlignment="1" applyProtection="1">
      <alignment horizontal="right" vertical="center"/>
    </xf>
    <xf numFmtId="43" fontId="22" fillId="0" borderId="17" xfId="12" applyFont="1" applyFill="1" applyBorder="1" applyAlignment="1">
      <alignment horizontal="right" vertical="center"/>
    </xf>
    <xf numFmtId="0" fontId="23" fillId="0" borderId="17" xfId="7" applyFont="1" applyFill="1" applyBorder="1" applyAlignment="1" applyProtection="1">
      <alignment horizontal="left" vertical="center" wrapText="1"/>
    </xf>
    <xf numFmtId="4" fontId="23" fillId="0" borderId="17" xfId="0" applyNumberFormat="1" applyFont="1" applyFill="1" applyBorder="1" applyAlignment="1">
      <alignment vertical="center" wrapText="1"/>
    </xf>
    <xf numFmtId="4" fontId="23" fillId="0" borderId="17" xfId="0" applyNumberFormat="1" applyFont="1" applyFill="1" applyBorder="1" applyAlignment="1">
      <alignment horizontal="right" vertical="center" wrapText="1"/>
    </xf>
    <xf numFmtId="39" fontId="23" fillId="0" borderId="17" xfId="0" applyNumberFormat="1" applyFont="1" applyFill="1" applyBorder="1" applyAlignment="1">
      <alignment horizontal="right" vertical="center" wrapText="1"/>
    </xf>
    <xf numFmtId="0" fontId="23" fillId="2" borderId="17" xfId="7" applyFont="1" applyFill="1" applyBorder="1" applyAlignment="1" applyProtection="1">
      <alignment horizontal="center" vertical="center"/>
    </xf>
    <xf numFmtId="0" fontId="23" fillId="2" borderId="17" xfId="9" applyFont="1" applyFill="1" applyBorder="1" applyAlignment="1" applyProtection="1">
      <alignment horizontal="left" vertical="center" wrapText="1"/>
    </xf>
    <xf numFmtId="43" fontId="23" fillId="2" borderId="17" xfId="12" applyFont="1" applyFill="1" applyBorder="1" applyAlignment="1" applyProtection="1">
      <alignment vertical="center"/>
    </xf>
    <xf numFmtId="43" fontId="23" fillId="2" borderId="17" xfId="12" applyFont="1" applyFill="1" applyBorder="1" applyAlignment="1" applyProtection="1">
      <alignment horizontal="right" vertical="center"/>
    </xf>
    <xf numFmtId="0" fontId="23" fillId="2" borderId="0" xfId="7" applyNumberFormat="1" applyFont="1" applyFill="1" applyBorder="1" applyAlignment="1" applyProtection="1">
      <alignment vertical="center"/>
    </xf>
    <xf numFmtId="0" fontId="23" fillId="0" borderId="17" xfId="7" applyFont="1" applyFill="1" applyBorder="1" applyAlignment="1" applyProtection="1">
      <alignment horizontal="right" vertical="center"/>
    </xf>
    <xf numFmtId="0" fontId="23" fillId="0" borderId="17" xfId="7" applyNumberFormat="1" applyFont="1" applyFill="1" applyBorder="1" applyAlignment="1" applyProtection="1">
      <alignment horizontal="right" vertical="center"/>
    </xf>
    <xf numFmtId="39" fontId="23" fillId="0" borderId="17" xfId="7" applyNumberFormat="1" applyFont="1" applyFill="1" applyBorder="1" applyAlignment="1" applyProtection="1">
      <alignment horizontal="right" vertical="center"/>
    </xf>
    <xf numFmtId="4" fontId="23" fillId="0" borderId="17" xfId="7" applyNumberFormat="1" applyFont="1" applyFill="1" applyBorder="1" applyAlignment="1" applyProtection="1">
      <alignment horizontal="right" vertical="center"/>
    </xf>
    <xf numFmtId="4" fontId="23" fillId="0" borderId="17" xfId="7" applyNumberFormat="1" applyFont="1" applyFill="1" applyBorder="1" applyAlignment="1" applyProtection="1">
      <alignment vertical="center"/>
    </xf>
    <xf numFmtId="4" fontId="23" fillId="0" borderId="17" xfId="12" applyNumberFormat="1" applyFont="1" applyFill="1" applyBorder="1" applyAlignment="1" applyProtection="1">
      <alignment horizontal="right" vertical="center"/>
    </xf>
    <xf numFmtId="43" fontId="23" fillId="0" borderId="17" xfId="7" applyNumberFormat="1" applyFont="1" applyFill="1" applyBorder="1" applyAlignment="1" applyProtection="1">
      <alignment vertical="center"/>
    </xf>
    <xf numFmtId="0" fontId="22" fillId="3" borderId="17" xfId="7" applyFont="1" applyFill="1" applyBorder="1" applyAlignment="1" applyProtection="1">
      <alignment horizontal="center" vertical="center"/>
    </xf>
    <xf numFmtId="0" fontId="22" fillId="3" borderId="17" xfId="7" applyFont="1" applyFill="1" applyBorder="1" applyAlignment="1" applyProtection="1">
      <alignment horizontal="left" vertical="center" wrapText="1"/>
    </xf>
    <xf numFmtId="43" fontId="22" fillId="3" borderId="17" xfId="7" applyNumberFormat="1" applyFont="1" applyFill="1" applyBorder="1" applyAlignment="1" applyProtection="1">
      <alignment vertical="center"/>
    </xf>
    <xf numFmtId="43" fontId="22" fillId="3" borderId="17" xfId="7" applyNumberFormat="1" applyFont="1" applyFill="1" applyBorder="1" applyAlignment="1" applyProtection="1">
      <alignment horizontal="right" vertical="center"/>
    </xf>
    <xf numFmtId="43" fontId="22" fillId="2" borderId="17" xfId="7" applyNumberFormat="1" applyFont="1" applyFill="1" applyBorder="1" applyAlignment="1" applyProtection="1">
      <alignment horizontal="right" vertical="center"/>
    </xf>
    <xf numFmtId="43" fontId="23" fillId="0" borderId="0" xfId="12" applyFont="1" applyFill="1" applyBorder="1" applyAlignment="1" applyProtection="1">
      <alignment horizontal="right" vertical="center"/>
    </xf>
    <xf numFmtId="0" fontId="22" fillId="0" borderId="0" xfId="7" applyFont="1" applyFill="1" applyBorder="1" applyAlignment="1" applyProtection="1">
      <alignment horizontal="left" vertical="center"/>
    </xf>
    <xf numFmtId="43" fontId="23" fillId="0" borderId="0" xfId="7" applyNumberFormat="1" applyFont="1" applyFill="1" applyBorder="1" applyAlignment="1" applyProtection="1">
      <alignment horizontal="right" vertical="center"/>
    </xf>
    <xf numFmtId="0" fontId="22" fillId="0" borderId="0" xfId="7" applyFont="1" applyFill="1" applyBorder="1" applyAlignment="1" applyProtection="1">
      <alignment horizontal="center" vertical="center" wrapText="1"/>
    </xf>
    <xf numFmtId="0" fontId="22" fillId="0" borderId="0" xfId="7" applyFont="1" applyFill="1" applyBorder="1" applyAlignment="1" applyProtection="1">
      <alignment horizontal="right" vertical="center"/>
    </xf>
    <xf numFmtId="0" fontId="23" fillId="3" borderId="17" xfId="0" applyFont="1" applyFill="1" applyBorder="1" applyAlignment="1">
      <alignment horizontal="center" vertical="center" wrapText="1"/>
    </xf>
    <xf numFmtId="0" fontId="22" fillId="0" borderId="0" xfId="7" applyFont="1" applyFill="1" applyAlignment="1" applyProtection="1">
      <alignment horizontal="center" vertical="center"/>
    </xf>
    <xf numFmtId="0" fontId="22" fillId="0" borderId="0" xfId="7" applyFont="1" applyFill="1" applyBorder="1" applyAlignment="1" applyProtection="1">
      <alignment horizontal="left" vertical="center"/>
    </xf>
    <xf numFmtId="0" fontId="22" fillId="0" borderId="0" xfId="7" applyFont="1" applyFill="1" applyBorder="1" applyAlignment="1" applyProtection="1">
      <alignment horizontal="right" vertical="center"/>
    </xf>
    <xf numFmtId="0" fontId="23" fillId="3" borderId="18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2" fillId="0" borderId="0" xfId="7" applyFont="1" applyFill="1" applyBorder="1" applyAlignment="1" applyProtection="1">
      <alignment horizontal="center" vertical="center"/>
    </xf>
    <xf numFmtId="0" fontId="22" fillId="0" borderId="0" xfId="7" applyFont="1" applyFill="1" applyBorder="1" applyAlignment="1" applyProtection="1">
      <alignment horizontal="center" vertical="center" wrapText="1"/>
    </xf>
    <xf numFmtId="0" fontId="22" fillId="3" borderId="18" xfId="10" applyFont="1" applyFill="1" applyBorder="1" applyAlignment="1">
      <alignment horizontal="center" vertical="center"/>
    </xf>
    <xf numFmtId="0" fontId="22" fillId="3" borderId="20" xfId="10" applyFont="1" applyFill="1" applyBorder="1" applyAlignment="1">
      <alignment horizontal="center" vertical="center"/>
    </xf>
    <xf numFmtId="0" fontId="22" fillId="3" borderId="19" xfId="10" applyFont="1" applyFill="1" applyBorder="1" applyAlignment="1">
      <alignment horizontal="center" vertical="center"/>
    </xf>
    <xf numFmtId="4" fontId="22" fillId="0" borderId="6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</cellXfs>
  <cellStyles count="17">
    <cellStyle name="Comma" xfId="12" builtinId="3"/>
    <cellStyle name="Comma 2" xfId="13"/>
    <cellStyle name="Comma 4" xfId="14"/>
    <cellStyle name="Hyperlink" xfId="11" builtinId="8"/>
    <cellStyle name="Normal" xfId="0" builtinId="0"/>
    <cellStyle name="Normal 11" xfId="8"/>
    <cellStyle name="Normal 12" xfId="15"/>
    <cellStyle name="Normal 14" xfId="16"/>
    <cellStyle name="Normal 19 2" xfId="10"/>
    <cellStyle name="Normal 2" xfId="6"/>
    <cellStyle name="Normal 2 2 2" xfId="7"/>
    <cellStyle name="Normal 3" xfId="1"/>
    <cellStyle name="Normal 3 3" xfId="9"/>
    <cellStyle name="Normal 31" xfId="3"/>
    <cellStyle name="Normal 32" xfId="4"/>
    <cellStyle name="Normal 33" xfId="5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0000"/>
  </sheetPr>
  <dimension ref="A1:BK244"/>
  <sheetViews>
    <sheetView tabSelected="1" topLeftCell="A142" workbookViewId="0">
      <selection activeCell="BR18" sqref="BR18"/>
    </sheetView>
  </sheetViews>
  <sheetFormatPr defaultColWidth="9.140625" defaultRowHeight="13.9" customHeight="1"/>
  <cols>
    <col min="1" max="1" width="4.7109375" style="118" customWidth="1"/>
    <col min="2" max="2" width="9.42578125" style="118" hidden="1" customWidth="1"/>
    <col min="3" max="3" width="12.140625" style="119" customWidth="1"/>
    <col min="4" max="4" width="15.42578125" style="119" customWidth="1"/>
    <col min="5" max="5" width="10.28515625" style="120" customWidth="1"/>
    <col min="6" max="6" width="11.85546875" style="121" customWidth="1"/>
    <col min="7" max="7" width="14.7109375" style="118" customWidth="1"/>
    <col min="8" max="8" width="12.85546875" style="118" customWidth="1"/>
    <col min="9" max="9" width="15.85546875" style="112" customWidth="1"/>
    <col min="10" max="10" width="17.5703125" style="112" customWidth="1"/>
    <col min="11" max="11" width="15.28515625" style="112" customWidth="1"/>
    <col min="12" max="12" width="4.7109375" style="118" customWidth="1"/>
    <col min="13" max="13" width="11.28515625" style="119" customWidth="1"/>
    <col min="14" max="14" width="17.42578125" style="119" customWidth="1"/>
    <col min="15" max="15" width="17" style="112" customWidth="1"/>
    <col min="16" max="16" width="14.5703125" style="112" customWidth="1"/>
    <col min="17" max="17" width="16.28515625" style="112" customWidth="1"/>
    <col min="18" max="18" width="16.5703125" style="112" customWidth="1"/>
    <col min="19" max="19" width="15.28515625" style="112" customWidth="1"/>
    <col min="20" max="20" width="16.28515625" style="112" customWidth="1"/>
    <col min="21" max="21" width="4.7109375" style="118" customWidth="1"/>
    <col min="22" max="22" width="11.85546875" style="119" customWidth="1"/>
    <col min="23" max="23" width="19.42578125" style="119" customWidth="1"/>
    <col min="24" max="24" width="17.7109375" style="112" customWidth="1"/>
    <col min="25" max="25" width="14.85546875" style="112" customWidth="1"/>
    <col min="26" max="26" width="14.28515625" style="112" customWidth="1"/>
    <col min="27" max="27" width="15" style="112" customWidth="1"/>
    <col min="28" max="29" width="15" style="113" customWidth="1"/>
    <col min="30" max="30" width="4.7109375" style="118" customWidth="1"/>
    <col min="31" max="31" width="11.85546875" style="119" customWidth="1"/>
    <col min="32" max="32" width="20.5703125" style="119" customWidth="1"/>
    <col min="33" max="33" width="17.42578125" style="112" customWidth="1"/>
    <col min="34" max="34" width="17.28515625" style="113" customWidth="1"/>
    <col min="35" max="35" width="17.42578125" style="112" customWidth="1"/>
    <col min="36" max="36" width="18.7109375" style="112" customWidth="1"/>
    <col min="37" max="37" width="18.140625" style="112" customWidth="1"/>
    <col min="38" max="38" width="6" style="118" customWidth="1"/>
    <col min="39" max="39" width="11.85546875" style="119" customWidth="1"/>
    <col min="40" max="40" width="20.7109375" style="119" customWidth="1"/>
    <col min="41" max="41" width="16.7109375" style="112" customWidth="1"/>
    <col min="42" max="42" width="15" style="113" customWidth="1"/>
    <col min="43" max="43" width="17.140625" style="112" customWidth="1"/>
    <col min="44" max="44" width="19.140625" style="112" customWidth="1"/>
    <col min="45" max="45" width="20.140625" style="114" customWidth="1"/>
    <col min="46" max="46" width="4.7109375" style="118" customWidth="1"/>
    <col min="47" max="47" width="11.85546875" style="119" customWidth="1"/>
    <col min="48" max="48" width="19.42578125" style="119" customWidth="1"/>
    <col min="49" max="51" width="15" style="113" customWidth="1"/>
    <col min="52" max="52" width="16.28515625" style="112" customWidth="1"/>
    <col min="53" max="53" width="15" style="112" customWidth="1"/>
    <col min="54" max="54" width="17" style="112" customWidth="1"/>
    <col min="55" max="55" width="4.7109375" style="118" customWidth="1"/>
    <col min="56" max="56" width="11.85546875" style="119" customWidth="1"/>
    <col min="57" max="57" width="19.42578125" style="119" customWidth="1"/>
    <col min="58" max="58" width="16" style="112" customWidth="1"/>
    <col min="59" max="59" width="15.7109375" style="112" customWidth="1"/>
    <col min="60" max="60" width="16.28515625" style="112" customWidth="1"/>
    <col min="61" max="61" width="13.5703125" style="112" customWidth="1"/>
    <col min="62" max="62" width="16.140625" style="113" customWidth="1"/>
    <col min="63" max="63" width="16.7109375" style="113" customWidth="1"/>
    <col min="64" max="203" width="9.140625" style="115"/>
    <col min="204" max="204" width="5.140625" style="115" customWidth="1"/>
    <col min="205" max="205" width="0" style="115" hidden="1" customWidth="1"/>
    <col min="206" max="206" width="12.28515625" style="115" customWidth="1"/>
    <col min="207" max="207" width="25.140625" style="115" customWidth="1"/>
    <col min="208" max="208" width="16.5703125" style="115" customWidth="1"/>
    <col min="209" max="209" width="12.42578125" style="115" customWidth="1"/>
    <col min="210" max="210" width="14.7109375" style="115" customWidth="1"/>
    <col min="211" max="211" width="11.28515625" style="115" customWidth="1"/>
    <col min="212" max="212" width="12.140625" style="115" customWidth="1"/>
    <col min="213" max="213" width="13" style="115" customWidth="1"/>
    <col min="214" max="214" width="11.85546875" style="115" customWidth="1"/>
    <col min="215" max="215" width="13.42578125" style="115" customWidth="1"/>
    <col min="216" max="216" width="18" style="115" customWidth="1"/>
    <col min="217" max="217" width="13.28515625" style="115" customWidth="1"/>
    <col min="218" max="218" width="16.28515625" style="115" customWidth="1"/>
    <col min="219" max="220" width="11.85546875" style="115" customWidth="1"/>
    <col min="221" max="221" width="12.28515625" style="115" customWidth="1"/>
    <col min="222" max="222" width="14.85546875" style="115" customWidth="1"/>
    <col min="223" max="224" width="9.140625" style="115"/>
    <col min="225" max="225" width="10.28515625" style="115" customWidth="1"/>
    <col min="226" max="226" width="9.140625" style="115"/>
    <col min="227" max="227" width="11.140625" style="115" customWidth="1"/>
    <col min="228" max="228" width="14.5703125" style="115" customWidth="1"/>
    <col min="229" max="229" width="15.5703125" style="115" customWidth="1"/>
    <col min="230" max="230" width="9.140625" style="115"/>
    <col min="231" max="231" width="12" style="115" customWidth="1"/>
    <col min="232" max="232" width="20.85546875" style="115" customWidth="1"/>
    <col min="233" max="233" width="14.42578125" style="115" customWidth="1"/>
    <col min="234" max="236" width="9.140625" style="115"/>
    <col min="237" max="237" width="10.28515625" style="115" customWidth="1"/>
    <col min="238" max="238" width="11.28515625" style="115" customWidth="1"/>
    <col min="239" max="239" width="14.7109375" style="115" customWidth="1"/>
    <col min="240" max="240" width="15" style="115" customWidth="1"/>
    <col min="241" max="241" width="13.5703125" style="115" customWidth="1"/>
    <col min="242" max="242" width="15.42578125" style="115" customWidth="1"/>
    <col min="243" max="243" width="24.28515625" style="115" customWidth="1"/>
    <col min="244" max="244" width="9.140625" style="115"/>
    <col min="245" max="245" width="0" style="115" hidden="1" customWidth="1"/>
    <col min="246" max="459" width="9.140625" style="115"/>
    <col min="460" max="460" width="5.140625" style="115" customWidth="1"/>
    <col min="461" max="461" width="0" style="115" hidden="1" customWidth="1"/>
    <col min="462" max="462" width="12.28515625" style="115" customWidth="1"/>
    <col min="463" max="463" width="25.140625" style="115" customWidth="1"/>
    <col min="464" max="464" width="16.5703125" style="115" customWidth="1"/>
    <col min="465" max="465" width="12.42578125" style="115" customWidth="1"/>
    <col min="466" max="466" width="14.7109375" style="115" customWidth="1"/>
    <col min="467" max="467" width="11.28515625" style="115" customWidth="1"/>
    <col min="468" max="468" width="12.140625" style="115" customWidth="1"/>
    <col min="469" max="469" width="13" style="115" customWidth="1"/>
    <col min="470" max="470" width="11.85546875" style="115" customWidth="1"/>
    <col min="471" max="471" width="13.42578125" style="115" customWidth="1"/>
    <col min="472" max="472" width="18" style="115" customWidth="1"/>
    <col min="473" max="473" width="13.28515625" style="115" customWidth="1"/>
    <col min="474" max="474" width="16.28515625" style="115" customWidth="1"/>
    <col min="475" max="476" width="11.85546875" style="115" customWidth="1"/>
    <col min="477" max="477" width="12.28515625" style="115" customWidth="1"/>
    <col min="478" max="478" width="14.85546875" style="115" customWidth="1"/>
    <col min="479" max="480" width="9.140625" style="115"/>
    <col min="481" max="481" width="10.28515625" style="115" customWidth="1"/>
    <col min="482" max="482" width="9.140625" style="115"/>
    <col min="483" max="483" width="11.140625" style="115" customWidth="1"/>
    <col min="484" max="484" width="14.5703125" style="115" customWidth="1"/>
    <col min="485" max="485" width="15.5703125" style="115" customWidth="1"/>
    <col min="486" max="486" width="9.140625" style="115"/>
    <col min="487" max="487" width="12" style="115" customWidth="1"/>
    <col min="488" max="488" width="20.85546875" style="115" customWidth="1"/>
    <col min="489" max="489" width="14.42578125" style="115" customWidth="1"/>
    <col min="490" max="492" width="9.140625" style="115"/>
    <col min="493" max="493" width="10.28515625" style="115" customWidth="1"/>
    <col min="494" max="494" width="11.28515625" style="115" customWidth="1"/>
    <col min="495" max="495" width="14.7109375" style="115" customWidth="1"/>
    <col min="496" max="496" width="15" style="115" customWidth="1"/>
    <col min="497" max="497" width="13.5703125" style="115" customWidth="1"/>
    <col min="498" max="498" width="15.42578125" style="115" customWidth="1"/>
    <col min="499" max="499" width="24.28515625" style="115" customWidth="1"/>
    <col min="500" max="500" width="9.140625" style="115"/>
    <col min="501" max="501" width="0" style="115" hidden="1" customWidth="1"/>
    <col min="502" max="715" width="9.140625" style="115"/>
    <col min="716" max="716" width="5.140625" style="115" customWidth="1"/>
    <col min="717" max="717" width="0" style="115" hidden="1" customWidth="1"/>
    <col min="718" max="718" width="12.28515625" style="115" customWidth="1"/>
    <col min="719" max="719" width="25.140625" style="115" customWidth="1"/>
    <col min="720" max="720" width="16.5703125" style="115" customWidth="1"/>
    <col min="721" max="721" width="12.42578125" style="115" customWidth="1"/>
    <col min="722" max="722" width="14.7109375" style="115" customWidth="1"/>
    <col min="723" max="723" width="11.28515625" style="115" customWidth="1"/>
    <col min="724" max="724" width="12.140625" style="115" customWidth="1"/>
    <col min="725" max="725" width="13" style="115" customWidth="1"/>
    <col min="726" max="726" width="11.85546875" style="115" customWidth="1"/>
    <col min="727" max="727" width="13.42578125" style="115" customWidth="1"/>
    <col min="728" max="728" width="18" style="115" customWidth="1"/>
    <col min="729" max="729" width="13.28515625" style="115" customWidth="1"/>
    <col min="730" max="730" width="16.28515625" style="115" customWidth="1"/>
    <col min="731" max="732" width="11.85546875" style="115" customWidth="1"/>
    <col min="733" max="733" width="12.28515625" style="115" customWidth="1"/>
    <col min="734" max="734" width="14.85546875" style="115" customWidth="1"/>
    <col min="735" max="736" width="9.140625" style="115"/>
    <col min="737" max="737" width="10.28515625" style="115" customWidth="1"/>
    <col min="738" max="738" width="9.140625" style="115"/>
    <col min="739" max="739" width="11.140625" style="115" customWidth="1"/>
    <col min="740" max="740" width="14.5703125" style="115" customWidth="1"/>
    <col min="741" max="741" width="15.5703125" style="115" customWidth="1"/>
    <col min="742" max="742" width="9.140625" style="115"/>
    <col min="743" max="743" width="12" style="115" customWidth="1"/>
    <col min="744" max="744" width="20.85546875" style="115" customWidth="1"/>
    <col min="745" max="745" width="14.42578125" style="115" customWidth="1"/>
    <col min="746" max="748" width="9.140625" style="115"/>
    <col min="749" max="749" width="10.28515625" style="115" customWidth="1"/>
    <col min="750" max="750" width="11.28515625" style="115" customWidth="1"/>
    <col min="751" max="751" width="14.7109375" style="115" customWidth="1"/>
    <col min="752" max="752" width="15" style="115" customWidth="1"/>
    <col min="753" max="753" width="13.5703125" style="115" customWidth="1"/>
    <col min="754" max="754" width="15.42578125" style="115" customWidth="1"/>
    <col min="755" max="755" width="24.28515625" style="115" customWidth="1"/>
    <col min="756" max="756" width="9.140625" style="115"/>
    <col min="757" max="757" width="0" style="115" hidden="1" customWidth="1"/>
    <col min="758" max="971" width="9.140625" style="115"/>
    <col min="972" max="972" width="5.140625" style="115" customWidth="1"/>
    <col min="973" max="973" width="0" style="115" hidden="1" customWidth="1"/>
    <col min="974" max="974" width="12.28515625" style="115" customWidth="1"/>
    <col min="975" max="975" width="25.140625" style="115" customWidth="1"/>
    <col min="976" max="976" width="16.5703125" style="115" customWidth="1"/>
    <col min="977" max="977" width="12.42578125" style="115" customWidth="1"/>
    <col min="978" max="978" width="14.7109375" style="115" customWidth="1"/>
    <col min="979" max="979" width="11.28515625" style="115" customWidth="1"/>
    <col min="980" max="980" width="12.140625" style="115" customWidth="1"/>
    <col min="981" max="981" width="13" style="115" customWidth="1"/>
    <col min="982" max="982" width="11.85546875" style="115" customWidth="1"/>
    <col min="983" max="983" width="13.42578125" style="115" customWidth="1"/>
    <col min="984" max="984" width="18" style="115" customWidth="1"/>
    <col min="985" max="985" width="13.28515625" style="115" customWidth="1"/>
    <col min="986" max="986" width="16.28515625" style="115" customWidth="1"/>
    <col min="987" max="988" width="11.85546875" style="115" customWidth="1"/>
    <col min="989" max="989" width="12.28515625" style="115" customWidth="1"/>
    <col min="990" max="990" width="14.85546875" style="115" customWidth="1"/>
    <col min="991" max="992" width="9.140625" style="115"/>
    <col min="993" max="993" width="10.28515625" style="115" customWidth="1"/>
    <col min="994" max="994" width="9.140625" style="115"/>
    <col min="995" max="995" width="11.140625" style="115" customWidth="1"/>
    <col min="996" max="996" width="14.5703125" style="115" customWidth="1"/>
    <col min="997" max="997" width="15.5703125" style="115" customWidth="1"/>
    <col min="998" max="998" width="9.140625" style="115"/>
    <col min="999" max="999" width="12" style="115" customWidth="1"/>
    <col min="1000" max="1000" width="20.85546875" style="115" customWidth="1"/>
    <col min="1001" max="1001" width="14.42578125" style="115" customWidth="1"/>
    <col min="1002" max="1004" width="9.140625" style="115"/>
    <col min="1005" max="1005" width="10.28515625" style="115" customWidth="1"/>
    <col min="1006" max="1006" width="11.28515625" style="115" customWidth="1"/>
    <col min="1007" max="1007" width="14.7109375" style="115" customWidth="1"/>
    <col min="1008" max="1008" width="15" style="115" customWidth="1"/>
    <col min="1009" max="1009" width="13.5703125" style="115" customWidth="1"/>
    <col min="1010" max="1010" width="15.42578125" style="115" customWidth="1"/>
    <col min="1011" max="1011" width="24.28515625" style="115" customWidth="1"/>
    <col min="1012" max="1012" width="9.140625" style="115"/>
    <col min="1013" max="1013" width="0" style="115" hidden="1" customWidth="1"/>
    <col min="1014" max="1227" width="9.140625" style="115"/>
    <col min="1228" max="1228" width="5.140625" style="115" customWidth="1"/>
    <col min="1229" max="1229" width="0" style="115" hidden="1" customWidth="1"/>
    <col min="1230" max="1230" width="12.28515625" style="115" customWidth="1"/>
    <col min="1231" max="1231" width="25.140625" style="115" customWidth="1"/>
    <col min="1232" max="1232" width="16.5703125" style="115" customWidth="1"/>
    <col min="1233" max="1233" width="12.42578125" style="115" customWidth="1"/>
    <col min="1234" max="1234" width="14.7109375" style="115" customWidth="1"/>
    <col min="1235" max="1235" width="11.28515625" style="115" customWidth="1"/>
    <col min="1236" max="1236" width="12.140625" style="115" customWidth="1"/>
    <col min="1237" max="1237" width="13" style="115" customWidth="1"/>
    <col min="1238" max="1238" width="11.85546875" style="115" customWidth="1"/>
    <col min="1239" max="1239" width="13.42578125" style="115" customWidth="1"/>
    <col min="1240" max="1240" width="18" style="115" customWidth="1"/>
    <col min="1241" max="1241" width="13.28515625" style="115" customWidth="1"/>
    <col min="1242" max="1242" width="16.28515625" style="115" customWidth="1"/>
    <col min="1243" max="1244" width="11.85546875" style="115" customWidth="1"/>
    <col min="1245" max="1245" width="12.28515625" style="115" customWidth="1"/>
    <col min="1246" max="1246" width="14.85546875" style="115" customWidth="1"/>
    <col min="1247" max="1248" width="9.140625" style="115"/>
    <col min="1249" max="1249" width="10.28515625" style="115" customWidth="1"/>
    <col min="1250" max="1250" width="9.140625" style="115"/>
    <col min="1251" max="1251" width="11.140625" style="115" customWidth="1"/>
    <col min="1252" max="1252" width="14.5703125" style="115" customWidth="1"/>
    <col min="1253" max="1253" width="15.5703125" style="115" customWidth="1"/>
    <col min="1254" max="1254" width="9.140625" style="115"/>
    <col min="1255" max="1255" width="12" style="115" customWidth="1"/>
    <col min="1256" max="1256" width="20.85546875" style="115" customWidth="1"/>
    <col min="1257" max="1257" width="14.42578125" style="115" customWidth="1"/>
    <col min="1258" max="1260" width="9.140625" style="115"/>
    <col min="1261" max="1261" width="10.28515625" style="115" customWidth="1"/>
    <col min="1262" max="1262" width="11.28515625" style="115" customWidth="1"/>
    <col min="1263" max="1263" width="14.7109375" style="115" customWidth="1"/>
    <col min="1264" max="1264" width="15" style="115" customWidth="1"/>
    <col min="1265" max="1265" width="13.5703125" style="115" customWidth="1"/>
    <col min="1266" max="1266" width="15.42578125" style="115" customWidth="1"/>
    <col min="1267" max="1267" width="24.28515625" style="115" customWidth="1"/>
    <col min="1268" max="1268" width="9.140625" style="115"/>
    <col min="1269" max="1269" width="0" style="115" hidden="1" customWidth="1"/>
    <col min="1270" max="1483" width="9.140625" style="115"/>
    <col min="1484" max="1484" width="5.140625" style="115" customWidth="1"/>
    <col min="1485" max="1485" width="0" style="115" hidden="1" customWidth="1"/>
    <col min="1486" max="1486" width="12.28515625" style="115" customWidth="1"/>
    <col min="1487" max="1487" width="25.140625" style="115" customWidth="1"/>
    <col min="1488" max="1488" width="16.5703125" style="115" customWidth="1"/>
    <col min="1489" max="1489" width="12.42578125" style="115" customWidth="1"/>
    <col min="1490" max="1490" width="14.7109375" style="115" customWidth="1"/>
    <col min="1491" max="1491" width="11.28515625" style="115" customWidth="1"/>
    <col min="1492" max="1492" width="12.140625" style="115" customWidth="1"/>
    <col min="1493" max="1493" width="13" style="115" customWidth="1"/>
    <col min="1494" max="1494" width="11.85546875" style="115" customWidth="1"/>
    <col min="1495" max="1495" width="13.42578125" style="115" customWidth="1"/>
    <col min="1496" max="1496" width="18" style="115" customWidth="1"/>
    <col min="1497" max="1497" width="13.28515625" style="115" customWidth="1"/>
    <col min="1498" max="1498" width="16.28515625" style="115" customWidth="1"/>
    <col min="1499" max="1500" width="11.85546875" style="115" customWidth="1"/>
    <col min="1501" max="1501" width="12.28515625" style="115" customWidth="1"/>
    <col min="1502" max="1502" width="14.85546875" style="115" customWidth="1"/>
    <col min="1503" max="1504" width="9.140625" style="115"/>
    <col min="1505" max="1505" width="10.28515625" style="115" customWidth="1"/>
    <col min="1506" max="1506" width="9.140625" style="115"/>
    <col min="1507" max="1507" width="11.140625" style="115" customWidth="1"/>
    <col min="1508" max="1508" width="14.5703125" style="115" customWidth="1"/>
    <col min="1509" max="1509" width="15.5703125" style="115" customWidth="1"/>
    <col min="1510" max="1510" width="9.140625" style="115"/>
    <col min="1511" max="1511" width="12" style="115" customWidth="1"/>
    <col min="1512" max="1512" width="20.85546875" style="115" customWidth="1"/>
    <col min="1513" max="1513" width="14.42578125" style="115" customWidth="1"/>
    <col min="1514" max="1516" width="9.140625" style="115"/>
    <col min="1517" max="1517" width="10.28515625" style="115" customWidth="1"/>
    <col min="1518" max="1518" width="11.28515625" style="115" customWidth="1"/>
    <col min="1519" max="1519" width="14.7109375" style="115" customWidth="1"/>
    <col min="1520" max="1520" width="15" style="115" customWidth="1"/>
    <col min="1521" max="1521" width="13.5703125" style="115" customWidth="1"/>
    <col min="1522" max="1522" width="15.42578125" style="115" customWidth="1"/>
    <col min="1523" max="1523" width="24.28515625" style="115" customWidth="1"/>
    <col min="1524" max="1524" width="9.140625" style="115"/>
    <col min="1525" max="1525" width="0" style="115" hidden="1" customWidth="1"/>
    <col min="1526" max="1739" width="9.140625" style="115"/>
    <col min="1740" max="1740" width="5.140625" style="115" customWidth="1"/>
    <col min="1741" max="1741" width="0" style="115" hidden="1" customWidth="1"/>
    <col min="1742" max="1742" width="12.28515625" style="115" customWidth="1"/>
    <col min="1743" max="1743" width="25.140625" style="115" customWidth="1"/>
    <col min="1744" max="1744" width="16.5703125" style="115" customWidth="1"/>
    <col min="1745" max="1745" width="12.42578125" style="115" customWidth="1"/>
    <col min="1746" max="1746" width="14.7109375" style="115" customWidth="1"/>
    <col min="1747" max="1747" width="11.28515625" style="115" customWidth="1"/>
    <col min="1748" max="1748" width="12.140625" style="115" customWidth="1"/>
    <col min="1749" max="1749" width="13" style="115" customWidth="1"/>
    <col min="1750" max="1750" width="11.85546875" style="115" customWidth="1"/>
    <col min="1751" max="1751" width="13.42578125" style="115" customWidth="1"/>
    <col min="1752" max="1752" width="18" style="115" customWidth="1"/>
    <col min="1753" max="1753" width="13.28515625" style="115" customWidth="1"/>
    <col min="1754" max="1754" width="16.28515625" style="115" customWidth="1"/>
    <col min="1755" max="1756" width="11.85546875" style="115" customWidth="1"/>
    <col min="1757" max="1757" width="12.28515625" style="115" customWidth="1"/>
    <col min="1758" max="1758" width="14.85546875" style="115" customWidth="1"/>
    <col min="1759" max="1760" width="9.140625" style="115"/>
    <col min="1761" max="1761" width="10.28515625" style="115" customWidth="1"/>
    <col min="1762" max="1762" width="9.140625" style="115"/>
    <col min="1763" max="1763" width="11.140625" style="115" customWidth="1"/>
    <col min="1764" max="1764" width="14.5703125" style="115" customWidth="1"/>
    <col min="1765" max="1765" width="15.5703125" style="115" customWidth="1"/>
    <col min="1766" max="1766" width="9.140625" style="115"/>
    <col min="1767" max="1767" width="12" style="115" customWidth="1"/>
    <col min="1768" max="1768" width="20.85546875" style="115" customWidth="1"/>
    <col min="1769" max="1769" width="14.42578125" style="115" customWidth="1"/>
    <col min="1770" max="1772" width="9.140625" style="115"/>
    <col min="1773" max="1773" width="10.28515625" style="115" customWidth="1"/>
    <col min="1774" max="1774" width="11.28515625" style="115" customWidth="1"/>
    <col min="1775" max="1775" width="14.7109375" style="115" customWidth="1"/>
    <col min="1776" max="1776" width="15" style="115" customWidth="1"/>
    <col min="1777" max="1777" width="13.5703125" style="115" customWidth="1"/>
    <col min="1778" max="1778" width="15.42578125" style="115" customWidth="1"/>
    <col min="1779" max="1779" width="24.28515625" style="115" customWidth="1"/>
    <col min="1780" max="1780" width="9.140625" style="115"/>
    <col min="1781" max="1781" width="0" style="115" hidden="1" customWidth="1"/>
    <col min="1782" max="1995" width="9.140625" style="115"/>
    <col min="1996" max="1996" width="5.140625" style="115" customWidth="1"/>
    <col min="1997" max="1997" width="0" style="115" hidden="1" customWidth="1"/>
    <col min="1998" max="1998" width="12.28515625" style="115" customWidth="1"/>
    <col min="1999" max="1999" width="25.140625" style="115" customWidth="1"/>
    <col min="2000" max="2000" width="16.5703125" style="115" customWidth="1"/>
    <col min="2001" max="2001" width="12.42578125" style="115" customWidth="1"/>
    <col min="2002" max="2002" width="14.7109375" style="115" customWidth="1"/>
    <col min="2003" max="2003" width="11.28515625" style="115" customWidth="1"/>
    <col min="2004" max="2004" width="12.140625" style="115" customWidth="1"/>
    <col min="2005" max="2005" width="13" style="115" customWidth="1"/>
    <col min="2006" max="2006" width="11.85546875" style="115" customWidth="1"/>
    <col min="2007" max="2007" width="13.42578125" style="115" customWidth="1"/>
    <col min="2008" max="2008" width="18" style="115" customWidth="1"/>
    <col min="2009" max="2009" width="13.28515625" style="115" customWidth="1"/>
    <col min="2010" max="2010" width="16.28515625" style="115" customWidth="1"/>
    <col min="2011" max="2012" width="11.85546875" style="115" customWidth="1"/>
    <col min="2013" max="2013" width="12.28515625" style="115" customWidth="1"/>
    <col min="2014" max="2014" width="14.85546875" style="115" customWidth="1"/>
    <col min="2015" max="2016" width="9.140625" style="115"/>
    <col min="2017" max="2017" width="10.28515625" style="115" customWidth="1"/>
    <col min="2018" max="2018" width="9.140625" style="115"/>
    <col min="2019" max="2019" width="11.140625" style="115" customWidth="1"/>
    <col min="2020" max="2020" width="14.5703125" style="115" customWidth="1"/>
    <col min="2021" max="2021" width="15.5703125" style="115" customWidth="1"/>
    <col min="2022" max="2022" width="9.140625" style="115"/>
    <col min="2023" max="2023" width="12" style="115" customWidth="1"/>
    <col min="2024" max="2024" width="20.85546875" style="115" customWidth="1"/>
    <col min="2025" max="2025" width="14.42578125" style="115" customWidth="1"/>
    <col min="2026" max="2028" width="9.140625" style="115"/>
    <col min="2029" max="2029" width="10.28515625" style="115" customWidth="1"/>
    <col min="2030" max="2030" width="11.28515625" style="115" customWidth="1"/>
    <col min="2031" max="2031" width="14.7109375" style="115" customWidth="1"/>
    <col min="2032" max="2032" width="15" style="115" customWidth="1"/>
    <col min="2033" max="2033" width="13.5703125" style="115" customWidth="1"/>
    <col min="2034" max="2034" width="15.42578125" style="115" customWidth="1"/>
    <col min="2035" max="2035" width="24.28515625" style="115" customWidth="1"/>
    <col min="2036" max="2036" width="9.140625" style="115"/>
    <col min="2037" max="2037" width="0" style="115" hidden="1" customWidth="1"/>
    <col min="2038" max="2251" width="9.140625" style="115"/>
    <col min="2252" max="2252" width="5.140625" style="115" customWidth="1"/>
    <col min="2253" max="2253" width="0" style="115" hidden="1" customWidth="1"/>
    <col min="2254" max="2254" width="12.28515625" style="115" customWidth="1"/>
    <col min="2255" max="2255" width="25.140625" style="115" customWidth="1"/>
    <col min="2256" max="2256" width="16.5703125" style="115" customWidth="1"/>
    <col min="2257" max="2257" width="12.42578125" style="115" customWidth="1"/>
    <col min="2258" max="2258" width="14.7109375" style="115" customWidth="1"/>
    <col min="2259" max="2259" width="11.28515625" style="115" customWidth="1"/>
    <col min="2260" max="2260" width="12.140625" style="115" customWidth="1"/>
    <col min="2261" max="2261" width="13" style="115" customWidth="1"/>
    <col min="2262" max="2262" width="11.85546875" style="115" customWidth="1"/>
    <col min="2263" max="2263" width="13.42578125" style="115" customWidth="1"/>
    <col min="2264" max="2264" width="18" style="115" customWidth="1"/>
    <col min="2265" max="2265" width="13.28515625" style="115" customWidth="1"/>
    <col min="2266" max="2266" width="16.28515625" style="115" customWidth="1"/>
    <col min="2267" max="2268" width="11.85546875" style="115" customWidth="1"/>
    <col min="2269" max="2269" width="12.28515625" style="115" customWidth="1"/>
    <col min="2270" max="2270" width="14.85546875" style="115" customWidth="1"/>
    <col min="2271" max="2272" width="9.140625" style="115"/>
    <col min="2273" max="2273" width="10.28515625" style="115" customWidth="1"/>
    <col min="2274" max="2274" width="9.140625" style="115"/>
    <col min="2275" max="2275" width="11.140625" style="115" customWidth="1"/>
    <col min="2276" max="2276" width="14.5703125" style="115" customWidth="1"/>
    <col min="2277" max="2277" width="15.5703125" style="115" customWidth="1"/>
    <col min="2278" max="2278" width="9.140625" style="115"/>
    <col min="2279" max="2279" width="12" style="115" customWidth="1"/>
    <col min="2280" max="2280" width="20.85546875" style="115" customWidth="1"/>
    <col min="2281" max="2281" width="14.42578125" style="115" customWidth="1"/>
    <col min="2282" max="2284" width="9.140625" style="115"/>
    <col min="2285" max="2285" width="10.28515625" style="115" customWidth="1"/>
    <col min="2286" max="2286" width="11.28515625" style="115" customWidth="1"/>
    <col min="2287" max="2287" width="14.7109375" style="115" customWidth="1"/>
    <col min="2288" max="2288" width="15" style="115" customWidth="1"/>
    <col min="2289" max="2289" width="13.5703125" style="115" customWidth="1"/>
    <col min="2290" max="2290" width="15.42578125" style="115" customWidth="1"/>
    <col min="2291" max="2291" width="24.28515625" style="115" customWidth="1"/>
    <col min="2292" max="2292" width="9.140625" style="115"/>
    <col min="2293" max="2293" width="0" style="115" hidden="1" customWidth="1"/>
    <col min="2294" max="2507" width="9.140625" style="115"/>
    <col min="2508" max="2508" width="5.140625" style="115" customWidth="1"/>
    <col min="2509" max="2509" width="0" style="115" hidden="1" customWidth="1"/>
    <col min="2510" max="2510" width="12.28515625" style="115" customWidth="1"/>
    <col min="2511" max="2511" width="25.140625" style="115" customWidth="1"/>
    <col min="2512" max="2512" width="16.5703125" style="115" customWidth="1"/>
    <col min="2513" max="2513" width="12.42578125" style="115" customWidth="1"/>
    <col min="2514" max="2514" width="14.7109375" style="115" customWidth="1"/>
    <col min="2515" max="2515" width="11.28515625" style="115" customWidth="1"/>
    <col min="2516" max="2516" width="12.140625" style="115" customWidth="1"/>
    <col min="2517" max="2517" width="13" style="115" customWidth="1"/>
    <col min="2518" max="2518" width="11.85546875" style="115" customWidth="1"/>
    <col min="2519" max="2519" width="13.42578125" style="115" customWidth="1"/>
    <col min="2520" max="2520" width="18" style="115" customWidth="1"/>
    <col min="2521" max="2521" width="13.28515625" style="115" customWidth="1"/>
    <col min="2522" max="2522" width="16.28515625" style="115" customWidth="1"/>
    <col min="2523" max="2524" width="11.85546875" style="115" customWidth="1"/>
    <col min="2525" max="2525" width="12.28515625" style="115" customWidth="1"/>
    <col min="2526" max="2526" width="14.85546875" style="115" customWidth="1"/>
    <col min="2527" max="2528" width="9.140625" style="115"/>
    <col min="2529" max="2529" width="10.28515625" style="115" customWidth="1"/>
    <col min="2530" max="2530" width="9.140625" style="115"/>
    <col min="2531" max="2531" width="11.140625" style="115" customWidth="1"/>
    <col min="2532" max="2532" width="14.5703125" style="115" customWidth="1"/>
    <col min="2533" max="2533" width="15.5703125" style="115" customWidth="1"/>
    <col min="2534" max="2534" width="9.140625" style="115"/>
    <col min="2535" max="2535" width="12" style="115" customWidth="1"/>
    <col min="2536" max="2536" width="20.85546875" style="115" customWidth="1"/>
    <col min="2537" max="2537" width="14.42578125" style="115" customWidth="1"/>
    <col min="2538" max="2540" width="9.140625" style="115"/>
    <col min="2541" max="2541" width="10.28515625" style="115" customWidth="1"/>
    <col min="2542" max="2542" width="11.28515625" style="115" customWidth="1"/>
    <col min="2543" max="2543" width="14.7109375" style="115" customWidth="1"/>
    <col min="2544" max="2544" width="15" style="115" customWidth="1"/>
    <col min="2545" max="2545" width="13.5703125" style="115" customWidth="1"/>
    <col min="2546" max="2546" width="15.42578125" style="115" customWidth="1"/>
    <col min="2547" max="2547" width="24.28515625" style="115" customWidth="1"/>
    <col min="2548" max="2548" width="9.140625" style="115"/>
    <col min="2549" max="2549" width="0" style="115" hidden="1" customWidth="1"/>
    <col min="2550" max="2763" width="9.140625" style="115"/>
    <col min="2764" max="2764" width="5.140625" style="115" customWidth="1"/>
    <col min="2765" max="2765" width="0" style="115" hidden="1" customWidth="1"/>
    <col min="2766" max="2766" width="12.28515625" style="115" customWidth="1"/>
    <col min="2767" max="2767" width="25.140625" style="115" customWidth="1"/>
    <col min="2768" max="2768" width="16.5703125" style="115" customWidth="1"/>
    <col min="2769" max="2769" width="12.42578125" style="115" customWidth="1"/>
    <col min="2770" max="2770" width="14.7109375" style="115" customWidth="1"/>
    <col min="2771" max="2771" width="11.28515625" style="115" customWidth="1"/>
    <col min="2772" max="2772" width="12.140625" style="115" customWidth="1"/>
    <col min="2773" max="2773" width="13" style="115" customWidth="1"/>
    <col min="2774" max="2774" width="11.85546875" style="115" customWidth="1"/>
    <col min="2775" max="2775" width="13.42578125" style="115" customWidth="1"/>
    <col min="2776" max="2776" width="18" style="115" customWidth="1"/>
    <col min="2777" max="2777" width="13.28515625" style="115" customWidth="1"/>
    <col min="2778" max="2778" width="16.28515625" style="115" customWidth="1"/>
    <col min="2779" max="2780" width="11.85546875" style="115" customWidth="1"/>
    <col min="2781" max="2781" width="12.28515625" style="115" customWidth="1"/>
    <col min="2782" max="2782" width="14.85546875" style="115" customWidth="1"/>
    <col min="2783" max="2784" width="9.140625" style="115"/>
    <col min="2785" max="2785" width="10.28515625" style="115" customWidth="1"/>
    <col min="2786" max="2786" width="9.140625" style="115"/>
    <col min="2787" max="2787" width="11.140625" style="115" customWidth="1"/>
    <col min="2788" max="2788" width="14.5703125" style="115" customWidth="1"/>
    <col min="2789" max="2789" width="15.5703125" style="115" customWidth="1"/>
    <col min="2790" max="2790" width="9.140625" style="115"/>
    <col min="2791" max="2791" width="12" style="115" customWidth="1"/>
    <col min="2792" max="2792" width="20.85546875" style="115" customWidth="1"/>
    <col min="2793" max="2793" width="14.42578125" style="115" customWidth="1"/>
    <col min="2794" max="2796" width="9.140625" style="115"/>
    <col min="2797" max="2797" width="10.28515625" style="115" customWidth="1"/>
    <col min="2798" max="2798" width="11.28515625" style="115" customWidth="1"/>
    <col min="2799" max="2799" width="14.7109375" style="115" customWidth="1"/>
    <col min="2800" max="2800" width="15" style="115" customWidth="1"/>
    <col min="2801" max="2801" width="13.5703125" style="115" customWidth="1"/>
    <col min="2802" max="2802" width="15.42578125" style="115" customWidth="1"/>
    <col min="2803" max="2803" width="24.28515625" style="115" customWidth="1"/>
    <col min="2804" max="2804" width="9.140625" style="115"/>
    <col min="2805" max="2805" width="0" style="115" hidden="1" customWidth="1"/>
    <col min="2806" max="3019" width="9.140625" style="115"/>
    <col min="3020" max="3020" width="5.140625" style="115" customWidth="1"/>
    <col min="3021" max="3021" width="0" style="115" hidden="1" customWidth="1"/>
    <col min="3022" max="3022" width="12.28515625" style="115" customWidth="1"/>
    <col min="3023" max="3023" width="25.140625" style="115" customWidth="1"/>
    <col min="3024" max="3024" width="16.5703125" style="115" customWidth="1"/>
    <col min="3025" max="3025" width="12.42578125" style="115" customWidth="1"/>
    <col min="3026" max="3026" width="14.7109375" style="115" customWidth="1"/>
    <col min="3027" max="3027" width="11.28515625" style="115" customWidth="1"/>
    <col min="3028" max="3028" width="12.140625" style="115" customWidth="1"/>
    <col min="3029" max="3029" width="13" style="115" customWidth="1"/>
    <col min="3030" max="3030" width="11.85546875" style="115" customWidth="1"/>
    <col min="3031" max="3031" width="13.42578125" style="115" customWidth="1"/>
    <col min="3032" max="3032" width="18" style="115" customWidth="1"/>
    <col min="3033" max="3033" width="13.28515625" style="115" customWidth="1"/>
    <col min="3034" max="3034" width="16.28515625" style="115" customWidth="1"/>
    <col min="3035" max="3036" width="11.85546875" style="115" customWidth="1"/>
    <col min="3037" max="3037" width="12.28515625" style="115" customWidth="1"/>
    <col min="3038" max="3038" width="14.85546875" style="115" customWidth="1"/>
    <col min="3039" max="3040" width="9.140625" style="115"/>
    <col min="3041" max="3041" width="10.28515625" style="115" customWidth="1"/>
    <col min="3042" max="3042" width="9.140625" style="115"/>
    <col min="3043" max="3043" width="11.140625" style="115" customWidth="1"/>
    <col min="3044" max="3044" width="14.5703125" style="115" customWidth="1"/>
    <col min="3045" max="3045" width="15.5703125" style="115" customWidth="1"/>
    <col min="3046" max="3046" width="9.140625" style="115"/>
    <col min="3047" max="3047" width="12" style="115" customWidth="1"/>
    <col min="3048" max="3048" width="20.85546875" style="115" customWidth="1"/>
    <col min="3049" max="3049" width="14.42578125" style="115" customWidth="1"/>
    <col min="3050" max="3052" width="9.140625" style="115"/>
    <col min="3053" max="3053" width="10.28515625" style="115" customWidth="1"/>
    <col min="3054" max="3054" width="11.28515625" style="115" customWidth="1"/>
    <col min="3055" max="3055" width="14.7109375" style="115" customWidth="1"/>
    <col min="3056" max="3056" width="15" style="115" customWidth="1"/>
    <col min="3057" max="3057" width="13.5703125" style="115" customWidth="1"/>
    <col min="3058" max="3058" width="15.42578125" style="115" customWidth="1"/>
    <col min="3059" max="3059" width="24.28515625" style="115" customWidth="1"/>
    <col min="3060" max="3060" width="9.140625" style="115"/>
    <col min="3061" max="3061" width="0" style="115" hidden="1" customWidth="1"/>
    <col min="3062" max="3275" width="9.140625" style="115"/>
    <col min="3276" max="3276" width="5.140625" style="115" customWidth="1"/>
    <col min="3277" max="3277" width="0" style="115" hidden="1" customWidth="1"/>
    <col min="3278" max="3278" width="12.28515625" style="115" customWidth="1"/>
    <col min="3279" max="3279" width="25.140625" style="115" customWidth="1"/>
    <col min="3280" max="3280" width="16.5703125" style="115" customWidth="1"/>
    <col min="3281" max="3281" width="12.42578125" style="115" customWidth="1"/>
    <col min="3282" max="3282" width="14.7109375" style="115" customWidth="1"/>
    <col min="3283" max="3283" width="11.28515625" style="115" customWidth="1"/>
    <col min="3284" max="3284" width="12.140625" style="115" customWidth="1"/>
    <col min="3285" max="3285" width="13" style="115" customWidth="1"/>
    <col min="3286" max="3286" width="11.85546875" style="115" customWidth="1"/>
    <col min="3287" max="3287" width="13.42578125" style="115" customWidth="1"/>
    <col min="3288" max="3288" width="18" style="115" customWidth="1"/>
    <col min="3289" max="3289" width="13.28515625" style="115" customWidth="1"/>
    <col min="3290" max="3290" width="16.28515625" style="115" customWidth="1"/>
    <col min="3291" max="3292" width="11.85546875" style="115" customWidth="1"/>
    <col min="3293" max="3293" width="12.28515625" style="115" customWidth="1"/>
    <col min="3294" max="3294" width="14.85546875" style="115" customWidth="1"/>
    <col min="3295" max="3296" width="9.140625" style="115"/>
    <col min="3297" max="3297" width="10.28515625" style="115" customWidth="1"/>
    <col min="3298" max="3298" width="9.140625" style="115"/>
    <col min="3299" max="3299" width="11.140625" style="115" customWidth="1"/>
    <col min="3300" max="3300" width="14.5703125" style="115" customWidth="1"/>
    <col min="3301" max="3301" width="15.5703125" style="115" customWidth="1"/>
    <col min="3302" max="3302" width="9.140625" style="115"/>
    <col min="3303" max="3303" width="12" style="115" customWidth="1"/>
    <col min="3304" max="3304" width="20.85546875" style="115" customWidth="1"/>
    <col min="3305" max="3305" width="14.42578125" style="115" customWidth="1"/>
    <col min="3306" max="3308" width="9.140625" style="115"/>
    <col min="3309" max="3309" width="10.28515625" style="115" customWidth="1"/>
    <col min="3310" max="3310" width="11.28515625" style="115" customWidth="1"/>
    <col min="3311" max="3311" width="14.7109375" style="115" customWidth="1"/>
    <col min="3312" max="3312" width="15" style="115" customWidth="1"/>
    <col min="3313" max="3313" width="13.5703125" style="115" customWidth="1"/>
    <col min="3314" max="3314" width="15.42578125" style="115" customWidth="1"/>
    <col min="3315" max="3315" width="24.28515625" style="115" customWidth="1"/>
    <col min="3316" max="3316" width="9.140625" style="115"/>
    <col min="3317" max="3317" width="0" style="115" hidden="1" customWidth="1"/>
    <col min="3318" max="3531" width="9.140625" style="115"/>
    <col min="3532" max="3532" width="5.140625" style="115" customWidth="1"/>
    <col min="3533" max="3533" width="0" style="115" hidden="1" customWidth="1"/>
    <col min="3534" max="3534" width="12.28515625" style="115" customWidth="1"/>
    <col min="3535" max="3535" width="25.140625" style="115" customWidth="1"/>
    <col min="3536" max="3536" width="16.5703125" style="115" customWidth="1"/>
    <col min="3537" max="3537" width="12.42578125" style="115" customWidth="1"/>
    <col min="3538" max="3538" width="14.7109375" style="115" customWidth="1"/>
    <col min="3539" max="3539" width="11.28515625" style="115" customWidth="1"/>
    <col min="3540" max="3540" width="12.140625" style="115" customWidth="1"/>
    <col min="3541" max="3541" width="13" style="115" customWidth="1"/>
    <col min="3542" max="3542" width="11.85546875" style="115" customWidth="1"/>
    <col min="3543" max="3543" width="13.42578125" style="115" customWidth="1"/>
    <col min="3544" max="3544" width="18" style="115" customWidth="1"/>
    <col min="3545" max="3545" width="13.28515625" style="115" customWidth="1"/>
    <col min="3546" max="3546" width="16.28515625" style="115" customWidth="1"/>
    <col min="3547" max="3548" width="11.85546875" style="115" customWidth="1"/>
    <col min="3549" max="3549" width="12.28515625" style="115" customWidth="1"/>
    <col min="3550" max="3550" width="14.85546875" style="115" customWidth="1"/>
    <col min="3551" max="3552" width="9.140625" style="115"/>
    <col min="3553" max="3553" width="10.28515625" style="115" customWidth="1"/>
    <col min="3554" max="3554" width="9.140625" style="115"/>
    <col min="3555" max="3555" width="11.140625" style="115" customWidth="1"/>
    <col min="3556" max="3556" width="14.5703125" style="115" customWidth="1"/>
    <col min="3557" max="3557" width="15.5703125" style="115" customWidth="1"/>
    <col min="3558" max="3558" width="9.140625" style="115"/>
    <col min="3559" max="3559" width="12" style="115" customWidth="1"/>
    <col min="3560" max="3560" width="20.85546875" style="115" customWidth="1"/>
    <col min="3561" max="3561" width="14.42578125" style="115" customWidth="1"/>
    <col min="3562" max="3564" width="9.140625" style="115"/>
    <col min="3565" max="3565" width="10.28515625" style="115" customWidth="1"/>
    <col min="3566" max="3566" width="11.28515625" style="115" customWidth="1"/>
    <col min="3567" max="3567" width="14.7109375" style="115" customWidth="1"/>
    <col min="3568" max="3568" width="15" style="115" customWidth="1"/>
    <col min="3569" max="3569" width="13.5703125" style="115" customWidth="1"/>
    <col min="3570" max="3570" width="15.42578125" style="115" customWidth="1"/>
    <col min="3571" max="3571" width="24.28515625" style="115" customWidth="1"/>
    <col min="3572" max="3572" width="9.140625" style="115"/>
    <col min="3573" max="3573" width="0" style="115" hidden="1" customWidth="1"/>
    <col min="3574" max="3787" width="9.140625" style="115"/>
    <col min="3788" max="3788" width="5.140625" style="115" customWidth="1"/>
    <col min="3789" max="3789" width="0" style="115" hidden="1" customWidth="1"/>
    <col min="3790" max="3790" width="12.28515625" style="115" customWidth="1"/>
    <col min="3791" max="3791" width="25.140625" style="115" customWidth="1"/>
    <col min="3792" max="3792" width="16.5703125" style="115" customWidth="1"/>
    <col min="3793" max="3793" width="12.42578125" style="115" customWidth="1"/>
    <col min="3794" max="3794" width="14.7109375" style="115" customWidth="1"/>
    <col min="3795" max="3795" width="11.28515625" style="115" customWidth="1"/>
    <col min="3796" max="3796" width="12.140625" style="115" customWidth="1"/>
    <col min="3797" max="3797" width="13" style="115" customWidth="1"/>
    <col min="3798" max="3798" width="11.85546875" style="115" customWidth="1"/>
    <col min="3799" max="3799" width="13.42578125" style="115" customWidth="1"/>
    <col min="3800" max="3800" width="18" style="115" customWidth="1"/>
    <col min="3801" max="3801" width="13.28515625" style="115" customWidth="1"/>
    <col min="3802" max="3802" width="16.28515625" style="115" customWidth="1"/>
    <col min="3803" max="3804" width="11.85546875" style="115" customWidth="1"/>
    <col min="3805" max="3805" width="12.28515625" style="115" customWidth="1"/>
    <col min="3806" max="3806" width="14.85546875" style="115" customWidth="1"/>
    <col min="3807" max="3808" width="9.140625" style="115"/>
    <col min="3809" max="3809" width="10.28515625" style="115" customWidth="1"/>
    <col min="3810" max="3810" width="9.140625" style="115"/>
    <col min="3811" max="3811" width="11.140625" style="115" customWidth="1"/>
    <col min="3812" max="3812" width="14.5703125" style="115" customWidth="1"/>
    <col min="3813" max="3813" width="15.5703125" style="115" customWidth="1"/>
    <col min="3814" max="3814" width="9.140625" style="115"/>
    <col min="3815" max="3815" width="12" style="115" customWidth="1"/>
    <col min="3816" max="3816" width="20.85546875" style="115" customWidth="1"/>
    <col min="3817" max="3817" width="14.42578125" style="115" customWidth="1"/>
    <col min="3818" max="3820" width="9.140625" style="115"/>
    <col min="3821" max="3821" width="10.28515625" style="115" customWidth="1"/>
    <col min="3822" max="3822" width="11.28515625" style="115" customWidth="1"/>
    <col min="3823" max="3823" width="14.7109375" style="115" customWidth="1"/>
    <col min="3824" max="3824" width="15" style="115" customWidth="1"/>
    <col min="3825" max="3825" width="13.5703125" style="115" customWidth="1"/>
    <col min="3826" max="3826" width="15.42578125" style="115" customWidth="1"/>
    <col min="3827" max="3827" width="24.28515625" style="115" customWidth="1"/>
    <col min="3828" max="3828" width="9.140625" style="115"/>
    <col min="3829" max="3829" width="0" style="115" hidden="1" customWidth="1"/>
    <col min="3830" max="4043" width="9.140625" style="115"/>
    <col min="4044" max="4044" width="5.140625" style="115" customWidth="1"/>
    <col min="4045" max="4045" width="0" style="115" hidden="1" customWidth="1"/>
    <col min="4046" max="4046" width="12.28515625" style="115" customWidth="1"/>
    <col min="4047" max="4047" width="25.140625" style="115" customWidth="1"/>
    <col min="4048" max="4048" width="16.5703125" style="115" customWidth="1"/>
    <col min="4049" max="4049" width="12.42578125" style="115" customWidth="1"/>
    <col min="4050" max="4050" width="14.7109375" style="115" customWidth="1"/>
    <col min="4051" max="4051" width="11.28515625" style="115" customWidth="1"/>
    <col min="4052" max="4052" width="12.140625" style="115" customWidth="1"/>
    <col min="4053" max="4053" width="13" style="115" customWidth="1"/>
    <col min="4054" max="4054" width="11.85546875" style="115" customWidth="1"/>
    <col min="4055" max="4055" width="13.42578125" style="115" customWidth="1"/>
    <col min="4056" max="4056" width="18" style="115" customWidth="1"/>
    <col min="4057" max="4057" width="13.28515625" style="115" customWidth="1"/>
    <col min="4058" max="4058" width="16.28515625" style="115" customWidth="1"/>
    <col min="4059" max="4060" width="11.85546875" style="115" customWidth="1"/>
    <col min="4061" max="4061" width="12.28515625" style="115" customWidth="1"/>
    <col min="4062" max="4062" width="14.85546875" style="115" customWidth="1"/>
    <col min="4063" max="4064" width="9.140625" style="115"/>
    <col min="4065" max="4065" width="10.28515625" style="115" customWidth="1"/>
    <col min="4066" max="4066" width="9.140625" style="115"/>
    <col min="4067" max="4067" width="11.140625" style="115" customWidth="1"/>
    <col min="4068" max="4068" width="14.5703125" style="115" customWidth="1"/>
    <col min="4069" max="4069" width="15.5703125" style="115" customWidth="1"/>
    <col min="4070" max="4070" width="9.140625" style="115"/>
    <col min="4071" max="4071" width="12" style="115" customWidth="1"/>
    <col min="4072" max="4072" width="20.85546875" style="115" customWidth="1"/>
    <col min="4073" max="4073" width="14.42578125" style="115" customWidth="1"/>
    <col min="4074" max="4076" width="9.140625" style="115"/>
    <col min="4077" max="4077" width="10.28515625" style="115" customWidth="1"/>
    <col min="4078" max="4078" width="11.28515625" style="115" customWidth="1"/>
    <col min="4079" max="4079" width="14.7109375" style="115" customWidth="1"/>
    <col min="4080" max="4080" width="15" style="115" customWidth="1"/>
    <col min="4081" max="4081" width="13.5703125" style="115" customWidth="1"/>
    <col min="4082" max="4082" width="15.42578125" style="115" customWidth="1"/>
    <col min="4083" max="4083" width="24.28515625" style="115" customWidth="1"/>
    <col min="4084" max="4084" width="9.140625" style="115"/>
    <col min="4085" max="4085" width="0" style="115" hidden="1" customWidth="1"/>
    <col min="4086" max="4299" width="9.140625" style="115"/>
    <col min="4300" max="4300" width="5.140625" style="115" customWidth="1"/>
    <col min="4301" max="4301" width="0" style="115" hidden="1" customWidth="1"/>
    <col min="4302" max="4302" width="12.28515625" style="115" customWidth="1"/>
    <col min="4303" max="4303" width="25.140625" style="115" customWidth="1"/>
    <col min="4304" max="4304" width="16.5703125" style="115" customWidth="1"/>
    <col min="4305" max="4305" width="12.42578125" style="115" customWidth="1"/>
    <col min="4306" max="4306" width="14.7109375" style="115" customWidth="1"/>
    <col min="4307" max="4307" width="11.28515625" style="115" customWidth="1"/>
    <col min="4308" max="4308" width="12.140625" style="115" customWidth="1"/>
    <col min="4309" max="4309" width="13" style="115" customWidth="1"/>
    <col min="4310" max="4310" width="11.85546875" style="115" customWidth="1"/>
    <col min="4311" max="4311" width="13.42578125" style="115" customWidth="1"/>
    <col min="4312" max="4312" width="18" style="115" customWidth="1"/>
    <col min="4313" max="4313" width="13.28515625" style="115" customWidth="1"/>
    <col min="4314" max="4314" width="16.28515625" style="115" customWidth="1"/>
    <col min="4315" max="4316" width="11.85546875" style="115" customWidth="1"/>
    <col min="4317" max="4317" width="12.28515625" style="115" customWidth="1"/>
    <col min="4318" max="4318" width="14.85546875" style="115" customWidth="1"/>
    <col min="4319" max="4320" width="9.140625" style="115"/>
    <col min="4321" max="4321" width="10.28515625" style="115" customWidth="1"/>
    <col min="4322" max="4322" width="9.140625" style="115"/>
    <col min="4323" max="4323" width="11.140625" style="115" customWidth="1"/>
    <col min="4324" max="4324" width="14.5703125" style="115" customWidth="1"/>
    <col min="4325" max="4325" width="15.5703125" style="115" customWidth="1"/>
    <col min="4326" max="4326" width="9.140625" style="115"/>
    <col min="4327" max="4327" width="12" style="115" customWidth="1"/>
    <col min="4328" max="4328" width="20.85546875" style="115" customWidth="1"/>
    <col min="4329" max="4329" width="14.42578125" style="115" customWidth="1"/>
    <col min="4330" max="4332" width="9.140625" style="115"/>
    <col min="4333" max="4333" width="10.28515625" style="115" customWidth="1"/>
    <col min="4334" max="4334" width="11.28515625" style="115" customWidth="1"/>
    <col min="4335" max="4335" width="14.7109375" style="115" customWidth="1"/>
    <col min="4336" max="4336" width="15" style="115" customWidth="1"/>
    <col min="4337" max="4337" width="13.5703125" style="115" customWidth="1"/>
    <col min="4338" max="4338" width="15.42578125" style="115" customWidth="1"/>
    <col min="4339" max="4339" width="24.28515625" style="115" customWidth="1"/>
    <col min="4340" max="4340" width="9.140625" style="115"/>
    <col min="4341" max="4341" width="0" style="115" hidden="1" customWidth="1"/>
    <col min="4342" max="4555" width="9.140625" style="115"/>
    <col min="4556" max="4556" width="5.140625" style="115" customWidth="1"/>
    <col min="4557" max="4557" width="0" style="115" hidden="1" customWidth="1"/>
    <col min="4558" max="4558" width="12.28515625" style="115" customWidth="1"/>
    <col min="4559" max="4559" width="25.140625" style="115" customWidth="1"/>
    <col min="4560" max="4560" width="16.5703125" style="115" customWidth="1"/>
    <col min="4561" max="4561" width="12.42578125" style="115" customWidth="1"/>
    <col min="4562" max="4562" width="14.7109375" style="115" customWidth="1"/>
    <col min="4563" max="4563" width="11.28515625" style="115" customWidth="1"/>
    <col min="4564" max="4564" width="12.140625" style="115" customWidth="1"/>
    <col min="4565" max="4565" width="13" style="115" customWidth="1"/>
    <col min="4566" max="4566" width="11.85546875" style="115" customWidth="1"/>
    <col min="4567" max="4567" width="13.42578125" style="115" customWidth="1"/>
    <col min="4568" max="4568" width="18" style="115" customWidth="1"/>
    <col min="4569" max="4569" width="13.28515625" style="115" customWidth="1"/>
    <col min="4570" max="4570" width="16.28515625" style="115" customWidth="1"/>
    <col min="4571" max="4572" width="11.85546875" style="115" customWidth="1"/>
    <col min="4573" max="4573" width="12.28515625" style="115" customWidth="1"/>
    <col min="4574" max="4574" width="14.85546875" style="115" customWidth="1"/>
    <col min="4575" max="4576" width="9.140625" style="115"/>
    <col min="4577" max="4577" width="10.28515625" style="115" customWidth="1"/>
    <col min="4578" max="4578" width="9.140625" style="115"/>
    <col min="4579" max="4579" width="11.140625" style="115" customWidth="1"/>
    <col min="4580" max="4580" width="14.5703125" style="115" customWidth="1"/>
    <col min="4581" max="4581" width="15.5703125" style="115" customWidth="1"/>
    <col min="4582" max="4582" width="9.140625" style="115"/>
    <col min="4583" max="4583" width="12" style="115" customWidth="1"/>
    <col min="4584" max="4584" width="20.85546875" style="115" customWidth="1"/>
    <col min="4585" max="4585" width="14.42578125" style="115" customWidth="1"/>
    <col min="4586" max="4588" width="9.140625" style="115"/>
    <col min="4589" max="4589" width="10.28515625" style="115" customWidth="1"/>
    <col min="4590" max="4590" width="11.28515625" style="115" customWidth="1"/>
    <col min="4591" max="4591" width="14.7109375" style="115" customWidth="1"/>
    <col min="4592" max="4592" width="15" style="115" customWidth="1"/>
    <col min="4593" max="4593" width="13.5703125" style="115" customWidth="1"/>
    <col min="4594" max="4594" width="15.42578125" style="115" customWidth="1"/>
    <col min="4595" max="4595" width="24.28515625" style="115" customWidth="1"/>
    <col min="4596" max="4596" width="9.140625" style="115"/>
    <col min="4597" max="4597" width="0" style="115" hidden="1" customWidth="1"/>
    <col min="4598" max="4811" width="9.140625" style="115"/>
    <col min="4812" max="4812" width="5.140625" style="115" customWidth="1"/>
    <col min="4813" max="4813" width="0" style="115" hidden="1" customWidth="1"/>
    <col min="4814" max="4814" width="12.28515625" style="115" customWidth="1"/>
    <col min="4815" max="4815" width="25.140625" style="115" customWidth="1"/>
    <col min="4816" max="4816" width="16.5703125" style="115" customWidth="1"/>
    <col min="4817" max="4817" width="12.42578125" style="115" customWidth="1"/>
    <col min="4818" max="4818" width="14.7109375" style="115" customWidth="1"/>
    <col min="4819" max="4819" width="11.28515625" style="115" customWidth="1"/>
    <col min="4820" max="4820" width="12.140625" style="115" customWidth="1"/>
    <col min="4821" max="4821" width="13" style="115" customWidth="1"/>
    <col min="4822" max="4822" width="11.85546875" style="115" customWidth="1"/>
    <col min="4823" max="4823" width="13.42578125" style="115" customWidth="1"/>
    <col min="4824" max="4824" width="18" style="115" customWidth="1"/>
    <col min="4825" max="4825" width="13.28515625" style="115" customWidth="1"/>
    <col min="4826" max="4826" width="16.28515625" style="115" customWidth="1"/>
    <col min="4827" max="4828" width="11.85546875" style="115" customWidth="1"/>
    <col min="4829" max="4829" width="12.28515625" style="115" customWidth="1"/>
    <col min="4830" max="4830" width="14.85546875" style="115" customWidth="1"/>
    <col min="4831" max="4832" width="9.140625" style="115"/>
    <col min="4833" max="4833" width="10.28515625" style="115" customWidth="1"/>
    <col min="4834" max="4834" width="9.140625" style="115"/>
    <col min="4835" max="4835" width="11.140625" style="115" customWidth="1"/>
    <col min="4836" max="4836" width="14.5703125" style="115" customWidth="1"/>
    <col min="4837" max="4837" width="15.5703125" style="115" customWidth="1"/>
    <col min="4838" max="4838" width="9.140625" style="115"/>
    <col min="4839" max="4839" width="12" style="115" customWidth="1"/>
    <col min="4840" max="4840" width="20.85546875" style="115" customWidth="1"/>
    <col min="4841" max="4841" width="14.42578125" style="115" customWidth="1"/>
    <col min="4842" max="4844" width="9.140625" style="115"/>
    <col min="4845" max="4845" width="10.28515625" style="115" customWidth="1"/>
    <col min="4846" max="4846" width="11.28515625" style="115" customWidth="1"/>
    <col min="4847" max="4847" width="14.7109375" style="115" customWidth="1"/>
    <col min="4848" max="4848" width="15" style="115" customWidth="1"/>
    <col min="4849" max="4849" width="13.5703125" style="115" customWidth="1"/>
    <col min="4850" max="4850" width="15.42578125" style="115" customWidth="1"/>
    <col min="4851" max="4851" width="24.28515625" style="115" customWidth="1"/>
    <col min="4852" max="4852" width="9.140625" style="115"/>
    <col min="4853" max="4853" width="0" style="115" hidden="1" customWidth="1"/>
    <col min="4854" max="5067" width="9.140625" style="115"/>
    <col min="5068" max="5068" width="5.140625" style="115" customWidth="1"/>
    <col min="5069" max="5069" width="0" style="115" hidden="1" customWidth="1"/>
    <col min="5070" max="5070" width="12.28515625" style="115" customWidth="1"/>
    <col min="5071" max="5071" width="25.140625" style="115" customWidth="1"/>
    <col min="5072" max="5072" width="16.5703125" style="115" customWidth="1"/>
    <col min="5073" max="5073" width="12.42578125" style="115" customWidth="1"/>
    <col min="5074" max="5074" width="14.7109375" style="115" customWidth="1"/>
    <col min="5075" max="5075" width="11.28515625" style="115" customWidth="1"/>
    <col min="5076" max="5076" width="12.140625" style="115" customWidth="1"/>
    <col min="5077" max="5077" width="13" style="115" customWidth="1"/>
    <col min="5078" max="5078" width="11.85546875" style="115" customWidth="1"/>
    <col min="5079" max="5079" width="13.42578125" style="115" customWidth="1"/>
    <col min="5080" max="5080" width="18" style="115" customWidth="1"/>
    <col min="5081" max="5081" width="13.28515625" style="115" customWidth="1"/>
    <col min="5082" max="5082" width="16.28515625" style="115" customWidth="1"/>
    <col min="5083" max="5084" width="11.85546875" style="115" customWidth="1"/>
    <col min="5085" max="5085" width="12.28515625" style="115" customWidth="1"/>
    <col min="5086" max="5086" width="14.85546875" style="115" customWidth="1"/>
    <col min="5087" max="5088" width="9.140625" style="115"/>
    <col min="5089" max="5089" width="10.28515625" style="115" customWidth="1"/>
    <col min="5090" max="5090" width="9.140625" style="115"/>
    <col min="5091" max="5091" width="11.140625" style="115" customWidth="1"/>
    <col min="5092" max="5092" width="14.5703125" style="115" customWidth="1"/>
    <col min="5093" max="5093" width="15.5703125" style="115" customWidth="1"/>
    <col min="5094" max="5094" width="9.140625" style="115"/>
    <col min="5095" max="5095" width="12" style="115" customWidth="1"/>
    <col min="5096" max="5096" width="20.85546875" style="115" customWidth="1"/>
    <col min="5097" max="5097" width="14.42578125" style="115" customWidth="1"/>
    <col min="5098" max="5100" width="9.140625" style="115"/>
    <col min="5101" max="5101" width="10.28515625" style="115" customWidth="1"/>
    <col min="5102" max="5102" width="11.28515625" style="115" customWidth="1"/>
    <col min="5103" max="5103" width="14.7109375" style="115" customWidth="1"/>
    <col min="5104" max="5104" width="15" style="115" customWidth="1"/>
    <col min="5105" max="5105" width="13.5703125" style="115" customWidth="1"/>
    <col min="5106" max="5106" width="15.42578125" style="115" customWidth="1"/>
    <col min="5107" max="5107" width="24.28515625" style="115" customWidth="1"/>
    <col min="5108" max="5108" width="9.140625" style="115"/>
    <col min="5109" max="5109" width="0" style="115" hidden="1" customWidth="1"/>
    <col min="5110" max="5323" width="9.140625" style="115"/>
    <col min="5324" max="5324" width="5.140625" style="115" customWidth="1"/>
    <col min="5325" max="5325" width="0" style="115" hidden="1" customWidth="1"/>
    <col min="5326" max="5326" width="12.28515625" style="115" customWidth="1"/>
    <col min="5327" max="5327" width="25.140625" style="115" customWidth="1"/>
    <col min="5328" max="5328" width="16.5703125" style="115" customWidth="1"/>
    <col min="5329" max="5329" width="12.42578125" style="115" customWidth="1"/>
    <col min="5330" max="5330" width="14.7109375" style="115" customWidth="1"/>
    <col min="5331" max="5331" width="11.28515625" style="115" customWidth="1"/>
    <col min="5332" max="5332" width="12.140625" style="115" customWidth="1"/>
    <col min="5333" max="5333" width="13" style="115" customWidth="1"/>
    <col min="5334" max="5334" width="11.85546875" style="115" customWidth="1"/>
    <col min="5335" max="5335" width="13.42578125" style="115" customWidth="1"/>
    <col min="5336" max="5336" width="18" style="115" customWidth="1"/>
    <col min="5337" max="5337" width="13.28515625" style="115" customWidth="1"/>
    <col min="5338" max="5338" width="16.28515625" style="115" customWidth="1"/>
    <col min="5339" max="5340" width="11.85546875" style="115" customWidth="1"/>
    <col min="5341" max="5341" width="12.28515625" style="115" customWidth="1"/>
    <col min="5342" max="5342" width="14.85546875" style="115" customWidth="1"/>
    <col min="5343" max="5344" width="9.140625" style="115"/>
    <col min="5345" max="5345" width="10.28515625" style="115" customWidth="1"/>
    <col min="5346" max="5346" width="9.140625" style="115"/>
    <col min="5347" max="5347" width="11.140625" style="115" customWidth="1"/>
    <col min="5348" max="5348" width="14.5703125" style="115" customWidth="1"/>
    <col min="5349" max="5349" width="15.5703125" style="115" customWidth="1"/>
    <col min="5350" max="5350" width="9.140625" style="115"/>
    <col min="5351" max="5351" width="12" style="115" customWidth="1"/>
    <col min="5352" max="5352" width="20.85546875" style="115" customWidth="1"/>
    <col min="5353" max="5353" width="14.42578125" style="115" customWidth="1"/>
    <col min="5354" max="5356" width="9.140625" style="115"/>
    <col min="5357" max="5357" width="10.28515625" style="115" customWidth="1"/>
    <col min="5358" max="5358" width="11.28515625" style="115" customWidth="1"/>
    <col min="5359" max="5359" width="14.7109375" style="115" customWidth="1"/>
    <col min="5360" max="5360" width="15" style="115" customWidth="1"/>
    <col min="5361" max="5361" width="13.5703125" style="115" customWidth="1"/>
    <col min="5362" max="5362" width="15.42578125" style="115" customWidth="1"/>
    <col min="5363" max="5363" width="24.28515625" style="115" customWidth="1"/>
    <col min="5364" max="5364" width="9.140625" style="115"/>
    <col min="5365" max="5365" width="0" style="115" hidden="1" customWidth="1"/>
    <col min="5366" max="5579" width="9.140625" style="115"/>
    <col min="5580" max="5580" width="5.140625" style="115" customWidth="1"/>
    <col min="5581" max="5581" width="0" style="115" hidden="1" customWidth="1"/>
    <col min="5582" max="5582" width="12.28515625" style="115" customWidth="1"/>
    <col min="5583" max="5583" width="25.140625" style="115" customWidth="1"/>
    <col min="5584" max="5584" width="16.5703125" style="115" customWidth="1"/>
    <col min="5585" max="5585" width="12.42578125" style="115" customWidth="1"/>
    <col min="5586" max="5586" width="14.7109375" style="115" customWidth="1"/>
    <col min="5587" max="5587" width="11.28515625" style="115" customWidth="1"/>
    <col min="5588" max="5588" width="12.140625" style="115" customWidth="1"/>
    <col min="5589" max="5589" width="13" style="115" customWidth="1"/>
    <col min="5590" max="5590" width="11.85546875" style="115" customWidth="1"/>
    <col min="5591" max="5591" width="13.42578125" style="115" customWidth="1"/>
    <col min="5592" max="5592" width="18" style="115" customWidth="1"/>
    <col min="5593" max="5593" width="13.28515625" style="115" customWidth="1"/>
    <col min="5594" max="5594" width="16.28515625" style="115" customWidth="1"/>
    <col min="5595" max="5596" width="11.85546875" style="115" customWidth="1"/>
    <col min="5597" max="5597" width="12.28515625" style="115" customWidth="1"/>
    <col min="5598" max="5598" width="14.85546875" style="115" customWidth="1"/>
    <col min="5599" max="5600" width="9.140625" style="115"/>
    <col min="5601" max="5601" width="10.28515625" style="115" customWidth="1"/>
    <col min="5602" max="5602" width="9.140625" style="115"/>
    <col min="5603" max="5603" width="11.140625" style="115" customWidth="1"/>
    <col min="5604" max="5604" width="14.5703125" style="115" customWidth="1"/>
    <col min="5605" max="5605" width="15.5703125" style="115" customWidth="1"/>
    <col min="5606" max="5606" width="9.140625" style="115"/>
    <col min="5607" max="5607" width="12" style="115" customWidth="1"/>
    <col min="5608" max="5608" width="20.85546875" style="115" customWidth="1"/>
    <col min="5609" max="5609" width="14.42578125" style="115" customWidth="1"/>
    <col min="5610" max="5612" width="9.140625" style="115"/>
    <col min="5613" max="5613" width="10.28515625" style="115" customWidth="1"/>
    <col min="5614" max="5614" width="11.28515625" style="115" customWidth="1"/>
    <col min="5615" max="5615" width="14.7109375" style="115" customWidth="1"/>
    <col min="5616" max="5616" width="15" style="115" customWidth="1"/>
    <col min="5617" max="5617" width="13.5703125" style="115" customWidth="1"/>
    <col min="5618" max="5618" width="15.42578125" style="115" customWidth="1"/>
    <col min="5619" max="5619" width="24.28515625" style="115" customWidth="1"/>
    <col min="5620" max="5620" width="9.140625" style="115"/>
    <col min="5621" max="5621" width="0" style="115" hidden="1" customWidth="1"/>
    <col min="5622" max="5835" width="9.140625" style="115"/>
    <col min="5836" max="5836" width="5.140625" style="115" customWidth="1"/>
    <col min="5837" max="5837" width="0" style="115" hidden="1" customWidth="1"/>
    <col min="5838" max="5838" width="12.28515625" style="115" customWidth="1"/>
    <col min="5839" max="5839" width="25.140625" style="115" customWidth="1"/>
    <col min="5840" max="5840" width="16.5703125" style="115" customWidth="1"/>
    <col min="5841" max="5841" width="12.42578125" style="115" customWidth="1"/>
    <col min="5842" max="5842" width="14.7109375" style="115" customWidth="1"/>
    <col min="5843" max="5843" width="11.28515625" style="115" customWidth="1"/>
    <col min="5844" max="5844" width="12.140625" style="115" customWidth="1"/>
    <col min="5845" max="5845" width="13" style="115" customWidth="1"/>
    <col min="5846" max="5846" width="11.85546875" style="115" customWidth="1"/>
    <col min="5847" max="5847" width="13.42578125" style="115" customWidth="1"/>
    <col min="5848" max="5848" width="18" style="115" customWidth="1"/>
    <col min="5849" max="5849" width="13.28515625" style="115" customWidth="1"/>
    <col min="5850" max="5850" width="16.28515625" style="115" customWidth="1"/>
    <col min="5851" max="5852" width="11.85546875" style="115" customWidth="1"/>
    <col min="5853" max="5853" width="12.28515625" style="115" customWidth="1"/>
    <col min="5854" max="5854" width="14.85546875" style="115" customWidth="1"/>
    <col min="5855" max="5856" width="9.140625" style="115"/>
    <col min="5857" max="5857" width="10.28515625" style="115" customWidth="1"/>
    <col min="5858" max="5858" width="9.140625" style="115"/>
    <col min="5859" max="5859" width="11.140625" style="115" customWidth="1"/>
    <col min="5860" max="5860" width="14.5703125" style="115" customWidth="1"/>
    <col min="5861" max="5861" width="15.5703125" style="115" customWidth="1"/>
    <col min="5862" max="5862" width="9.140625" style="115"/>
    <col min="5863" max="5863" width="12" style="115" customWidth="1"/>
    <col min="5864" max="5864" width="20.85546875" style="115" customWidth="1"/>
    <col min="5865" max="5865" width="14.42578125" style="115" customWidth="1"/>
    <col min="5866" max="5868" width="9.140625" style="115"/>
    <col min="5869" max="5869" width="10.28515625" style="115" customWidth="1"/>
    <col min="5870" max="5870" width="11.28515625" style="115" customWidth="1"/>
    <col min="5871" max="5871" width="14.7109375" style="115" customWidth="1"/>
    <col min="5872" max="5872" width="15" style="115" customWidth="1"/>
    <col min="5873" max="5873" width="13.5703125" style="115" customWidth="1"/>
    <col min="5874" max="5874" width="15.42578125" style="115" customWidth="1"/>
    <col min="5875" max="5875" width="24.28515625" style="115" customWidth="1"/>
    <col min="5876" max="5876" width="9.140625" style="115"/>
    <col min="5877" max="5877" width="0" style="115" hidden="1" customWidth="1"/>
    <col min="5878" max="6091" width="9.140625" style="115"/>
    <col min="6092" max="6092" width="5.140625" style="115" customWidth="1"/>
    <col min="6093" max="6093" width="0" style="115" hidden="1" customWidth="1"/>
    <col min="6094" max="6094" width="12.28515625" style="115" customWidth="1"/>
    <col min="6095" max="6095" width="25.140625" style="115" customWidth="1"/>
    <col min="6096" max="6096" width="16.5703125" style="115" customWidth="1"/>
    <col min="6097" max="6097" width="12.42578125" style="115" customWidth="1"/>
    <col min="6098" max="6098" width="14.7109375" style="115" customWidth="1"/>
    <col min="6099" max="6099" width="11.28515625" style="115" customWidth="1"/>
    <col min="6100" max="6100" width="12.140625" style="115" customWidth="1"/>
    <col min="6101" max="6101" width="13" style="115" customWidth="1"/>
    <col min="6102" max="6102" width="11.85546875" style="115" customWidth="1"/>
    <col min="6103" max="6103" width="13.42578125" style="115" customWidth="1"/>
    <col min="6104" max="6104" width="18" style="115" customWidth="1"/>
    <col min="6105" max="6105" width="13.28515625" style="115" customWidth="1"/>
    <col min="6106" max="6106" width="16.28515625" style="115" customWidth="1"/>
    <col min="6107" max="6108" width="11.85546875" style="115" customWidth="1"/>
    <col min="6109" max="6109" width="12.28515625" style="115" customWidth="1"/>
    <col min="6110" max="6110" width="14.85546875" style="115" customWidth="1"/>
    <col min="6111" max="6112" width="9.140625" style="115"/>
    <col min="6113" max="6113" width="10.28515625" style="115" customWidth="1"/>
    <col min="6114" max="6114" width="9.140625" style="115"/>
    <col min="6115" max="6115" width="11.140625" style="115" customWidth="1"/>
    <col min="6116" max="6116" width="14.5703125" style="115" customWidth="1"/>
    <col min="6117" max="6117" width="15.5703125" style="115" customWidth="1"/>
    <col min="6118" max="6118" width="9.140625" style="115"/>
    <col min="6119" max="6119" width="12" style="115" customWidth="1"/>
    <col min="6120" max="6120" width="20.85546875" style="115" customWidth="1"/>
    <col min="6121" max="6121" width="14.42578125" style="115" customWidth="1"/>
    <col min="6122" max="6124" width="9.140625" style="115"/>
    <col min="6125" max="6125" width="10.28515625" style="115" customWidth="1"/>
    <col min="6126" max="6126" width="11.28515625" style="115" customWidth="1"/>
    <col min="6127" max="6127" width="14.7109375" style="115" customWidth="1"/>
    <col min="6128" max="6128" width="15" style="115" customWidth="1"/>
    <col min="6129" max="6129" width="13.5703125" style="115" customWidth="1"/>
    <col min="6130" max="6130" width="15.42578125" style="115" customWidth="1"/>
    <col min="6131" max="6131" width="24.28515625" style="115" customWidth="1"/>
    <col min="6132" max="6132" width="9.140625" style="115"/>
    <col min="6133" max="6133" width="0" style="115" hidden="1" customWidth="1"/>
    <col min="6134" max="6347" width="9.140625" style="115"/>
    <col min="6348" max="6348" width="5.140625" style="115" customWidth="1"/>
    <col min="6349" max="6349" width="0" style="115" hidden="1" customWidth="1"/>
    <col min="6350" max="6350" width="12.28515625" style="115" customWidth="1"/>
    <col min="6351" max="6351" width="25.140625" style="115" customWidth="1"/>
    <col min="6352" max="6352" width="16.5703125" style="115" customWidth="1"/>
    <col min="6353" max="6353" width="12.42578125" style="115" customWidth="1"/>
    <col min="6354" max="6354" width="14.7109375" style="115" customWidth="1"/>
    <col min="6355" max="6355" width="11.28515625" style="115" customWidth="1"/>
    <col min="6356" max="6356" width="12.140625" style="115" customWidth="1"/>
    <col min="6357" max="6357" width="13" style="115" customWidth="1"/>
    <col min="6358" max="6358" width="11.85546875" style="115" customWidth="1"/>
    <col min="6359" max="6359" width="13.42578125" style="115" customWidth="1"/>
    <col min="6360" max="6360" width="18" style="115" customWidth="1"/>
    <col min="6361" max="6361" width="13.28515625" style="115" customWidth="1"/>
    <col min="6362" max="6362" width="16.28515625" style="115" customWidth="1"/>
    <col min="6363" max="6364" width="11.85546875" style="115" customWidth="1"/>
    <col min="6365" max="6365" width="12.28515625" style="115" customWidth="1"/>
    <col min="6366" max="6366" width="14.85546875" style="115" customWidth="1"/>
    <col min="6367" max="6368" width="9.140625" style="115"/>
    <col min="6369" max="6369" width="10.28515625" style="115" customWidth="1"/>
    <col min="6370" max="6370" width="9.140625" style="115"/>
    <col min="6371" max="6371" width="11.140625" style="115" customWidth="1"/>
    <col min="6372" max="6372" width="14.5703125" style="115" customWidth="1"/>
    <col min="6373" max="6373" width="15.5703125" style="115" customWidth="1"/>
    <col min="6374" max="6374" width="9.140625" style="115"/>
    <col min="6375" max="6375" width="12" style="115" customWidth="1"/>
    <col min="6376" max="6376" width="20.85546875" style="115" customWidth="1"/>
    <col min="6377" max="6377" width="14.42578125" style="115" customWidth="1"/>
    <col min="6378" max="6380" width="9.140625" style="115"/>
    <col min="6381" max="6381" width="10.28515625" style="115" customWidth="1"/>
    <col min="6382" max="6382" width="11.28515625" style="115" customWidth="1"/>
    <col min="6383" max="6383" width="14.7109375" style="115" customWidth="1"/>
    <col min="6384" max="6384" width="15" style="115" customWidth="1"/>
    <col min="6385" max="6385" width="13.5703125" style="115" customWidth="1"/>
    <col min="6386" max="6386" width="15.42578125" style="115" customWidth="1"/>
    <col min="6387" max="6387" width="24.28515625" style="115" customWidth="1"/>
    <col min="6388" max="6388" width="9.140625" style="115"/>
    <col min="6389" max="6389" width="0" style="115" hidden="1" customWidth="1"/>
    <col min="6390" max="6603" width="9.140625" style="115"/>
    <col min="6604" max="6604" width="5.140625" style="115" customWidth="1"/>
    <col min="6605" max="6605" width="0" style="115" hidden="1" customWidth="1"/>
    <col min="6606" max="6606" width="12.28515625" style="115" customWidth="1"/>
    <col min="6607" max="6607" width="25.140625" style="115" customWidth="1"/>
    <col min="6608" max="6608" width="16.5703125" style="115" customWidth="1"/>
    <col min="6609" max="6609" width="12.42578125" style="115" customWidth="1"/>
    <col min="6610" max="6610" width="14.7109375" style="115" customWidth="1"/>
    <col min="6611" max="6611" width="11.28515625" style="115" customWidth="1"/>
    <col min="6612" max="6612" width="12.140625" style="115" customWidth="1"/>
    <col min="6613" max="6613" width="13" style="115" customWidth="1"/>
    <col min="6614" max="6614" width="11.85546875" style="115" customWidth="1"/>
    <col min="6615" max="6615" width="13.42578125" style="115" customWidth="1"/>
    <col min="6616" max="6616" width="18" style="115" customWidth="1"/>
    <col min="6617" max="6617" width="13.28515625" style="115" customWidth="1"/>
    <col min="6618" max="6618" width="16.28515625" style="115" customWidth="1"/>
    <col min="6619" max="6620" width="11.85546875" style="115" customWidth="1"/>
    <col min="6621" max="6621" width="12.28515625" style="115" customWidth="1"/>
    <col min="6622" max="6622" width="14.85546875" style="115" customWidth="1"/>
    <col min="6623" max="6624" width="9.140625" style="115"/>
    <col min="6625" max="6625" width="10.28515625" style="115" customWidth="1"/>
    <col min="6626" max="6626" width="9.140625" style="115"/>
    <col min="6627" max="6627" width="11.140625" style="115" customWidth="1"/>
    <col min="6628" max="6628" width="14.5703125" style="115" customWidth="1"/>
    <col min="6629" max="6629" width="15.5703125" style="115" customWidth="1"/>
    <col min="6630" max="6630" width="9.140625" style="115"/>
    <col min="6631" max="6631" width="12" style="115" customWidth="1"/>
    <col min="6632" max="6632" width="20.85546875" style="115" customWidth="1"/>
    <col min="6633" max="6633" width="14.42578125" style="115" customWidth="1"/>
    <col min="6634" max="6636" width="9.140625" style="115"/>
    <col min="6637" max="6637" width="10.28515625" style="115" customWidth="1"/>
    <col min="6638" max="6638" width="11.28515625" style="115" customWidth="1"/>
    <col min="6639" max="6639" width="14.7109375" style="115" customWidth="1"/>
    <col min="6640" max="6640" width="15" style="115" customWidth="1"/>
    <col min="6641" max="6641" width="13.5703125" style="115" customWidth="1"/>
    <col min="6642" max="6642" width="15.42578125" style="115" customWidth="1"/>
    <col min="6643" max="6643" width="24.28515625" style="115" customWidth="1"/>
    <col min="6644" max="6644" width="9.140625" style="115"/>
    <col min="6645" max="6645" width="0" style="115" hidden="1" customWidth="1"/>
    <col min="6646" max="6859" width="9.140625" style="115"/>
    <col min="6860" max="6860" width="5.140625" style="115" customWidth="1"/>
    <col min="6861" max="6861" width="0" style="115" hidden="1" customWidth="1"/>
    <col min="6862" max="6862" width="12.28515625" style="115" customWidth="1"/>
    <col min="6863" max="6863" width="25.140625" style="115" customWidth="1"/>
    <col min="6864" max="6864" width="16.5703125" style="115" customWidth="1"/>
    <col min="6865" max="6865" width="12.42578125" style="115" customWidth="1"/>
    <col min="6866" max="6866" width="14.7109375" style="115" customWidth="1"/>
    <col min="6867" max="6867" width="11.28515625" style="115" customWidth="1"/>
    <col min="6868" max="6868" width="12.140625" style="115" customWidth="1"/>
    <col min="6869" max="6869" width="13" style="115" customWidth="1"/>
    <col min="6870" max="6870" width="11.85546875" style="115" customWidth="1"/>
    <col min="6871" max="6871" width="13.42578125" style="115" customWidth="1"/>
    <col min="6872" max="6872" width="18" style="115" customWidth="1"/>
    <col min="6873" max="6873" width="13.28515625" style="115" customWidth="1"/>
    <col min="6874" max="6874" width="16.28515625" style="115" customWidth="1"/>
    <col min="6875" max="6876" width="11.85546875" style="115" customWidth="1"/>
    <col min="6877" max="6877" width="12.28515625" style="115" customWidth="1"/>
    <col min="6878" max="6878" width="14.85546875" style="115" customWidth="1"/>
    <col min="6879" max="6880" width="9.140625" style="115"/>
    <col min="6881" max="6881" width="10.28515625" style="115" customWidth="1"/>
    <col min="6882" max="6882" width="9.140625" style="115"/>
    <col min="6883" max="6883" width="11.140625" style="115" customWidth="1"/>
    <col min="6884" max="6884" width="14.5703125" style="115" customWidth="1"/>
    <col min="6885" max="6885" width="15.5703125" style="115" customWidth="1"/>
    <col min="6886" max="6886" width="9.140625" style="115"/>
    <col min="6887" max="6887" width="12" style="115" customWidth="1"/>
    <col min="6888" max="6888" width="20.85546875" style="115" customWidth="1"/>
    <col min="6889" max="6889" width="14.42578125" style="115" customWidth="1"/>
    <col min="6890" max="6892" width="9.140625" style="115"/>
    <col min="6893" max="6893" width="10.28515625" style="115" customWidth="1"/>
    <col min="6894" max="6894" width="11.28515625" style="115" customWidth="1"/>
    <col min="6895" max="6895" width="14.7109375" style="115" customWidth="1"/>
    <col min="6896" max="6896" width="15" style="115" customWidth="1"/>
    <col min="6897" max="6897" width="13.5703125" style="115" customWidth="1"/>
    <col min="6898" max="6898" width="15.42578125" style="115" customWidth="1"/>
    <col min="6899" max="6899" width="24.28515625" style="115" customWidth="1"/>
    <col min="6900" max="6900" width="9.140625" style="115"/>
    <col min="6901" max="6901" width="0" style="115" hidden="1" customWidth="1"/>
    <col min="6902" max="7115" width="9.140625" style="115"/>
    <col min="7116" max="7116" width="5.140625" style="115" customWidth="1"/>
    <col min="7117" max="7117" width="0" style="115" hidden="1" customWidth="1"/>
    <col min="7118" max="7118" width="12.28515625" style="115" customWidth="1"/>
    <col min="7119" max="7119" width="25.140625" style="115" customWidth="1"/>
    <col min="7120" max="7120" width="16.5703125" style="115" customWidth="1"/>
    <col min="7121" max="7121" width="12.42578125" style="115" customWidth="1"/>
    <col min="7122" max="7122" width="14.7109375" style="115" customWidth="1"/>
    <col min="7123" max="7123" width="11.28515625" style="115" customWidth="1"/>
    <col min="7124" max="7124" width="12.140625" style="115" customWidth="1"/>
    <col min="7125" max="7125" width="13" style="115" customWidth="1"/>
    <col min="7126" max="7126" width="11.85546875" style="115" customWidth="1"/>
    <col min="7127" max="7127" width="13.42578125" style="115" customWidth="1"/>
    <col min="7128" max="7128" width="18" style="115" customWidth="1"/>
    <col min="7129" max="7129" width="13.28515625" style="115" customWidth="1"/>
    <col min="7130" max="7130" width="16.28515625" style="115" customWidth="1"/>
    <col min="7131" max="7132" width="11.85546875" style="115" customWidth="1"/>
    <col min="7133" max="7133" width="12.28515625" style="115" customWidth="1"/>
    <col min="7134" max="7134" width="14.85546875" style="115" customWidth="1"/>
    <col min="7135" max="7136" width="9.140625" style="115"/>
    <col min="7137" max="7137" width="10.28515625" style="115" customWidth="1"/>
    <col min="7138" max="7138" width="9.140625" style="115"/>
    <col min="7139" max="7139" width="11.140625" style="115" customWidth="1"/>
    <col min="7140" max="7140" width="14.5703125" style="115" customWidth="1"/>
    <col min="7141" max="7141" width="15.5703125" style="115" customWidth="1"/>
    <col min="7142" max="7142" width="9.140625" style="115"/>
    <col min="7143" max="7143" width="12" style="115" customWidth="1"/>
    <col min="7144" max="7144" width="20.85546875" style="115" customWidth="1"/>
    <col min="7145" max="7145" width="14.42578125" style="115" customWidth="1"/>
    <col min="7146" max="7148" width="9.140625" style="115"/>
    <col min="7149" max="7149" width="10.28515625" style="115" customWidth="1"/>
    <col min="7150" max="7150" width="11.28515625" style="115" customWidth="1"/>
    <col min="7151" max="7151" width="14.7109375" style="115" customWidth="1"/>
    <col min="7152" max="7152" width="15" style="115" customWidth="1"/>
    <col min="7153" max="7153" width="13.5703125" style="115" customWidth="1"/>
    <col min="7154" max="7154" width="15.42578125" style="115" customWidth="1"/>
    <col min="7155" max="7155" width="24.28515625" style="115" customWidth="1"/>
    <col min="7156" max="7156" width="9.140625" style="115"/>
    <col min="7157" max="7157" width="0" style="115" hidden="1" customWidth="1"/>
    <col min="7158" max="7371" width="9.140625" style="115"/>
    <col min="7372" max="7372" width="5.140625" style="115" customWidth="1"/>
    <col min="7373" max="7373" width="0" style="115" hidden="1" customWidth="1"/>
    <col min="7374" max="7374" width="12.28515625" style="115" customWidth="1"/>
    <col min="7375" max="7375" width="25.140625" style="115" customWidth="1"/>
    <col min="7376" max="7376" width="16.5703125" style="115" customWidth="1"/>
    <col min="7377" max="7377" width="12.42578125" style="115" customWidth="1"/>
    <col min="7378" max="7378" width="14.7109375" style="115" customWidth="1"/>
    <col min="7379" max="7379" width="11.28515625" style="115" customWidth="1"/>
    <col min="7380" max="7380" width="12.140625" style="115" customWidth="1"/>
    <col min="7381" max="7381" width="13" style="115" customWidth="1"/>
    <col min="7382" max="7382" width="11.85546875" style="115" customWidth="1"/>
    <col min="7383" max="7383" width="13.42578125" style="115" customWidth="1"/>
    <col min="7384" max="7384" width="18" style="115" customWidth="1"/>
    <col min="7385" max="7385" width="13.28515625" style="115" customWidth="1"/>
    <col min="7386" max="7386" width="16.28515625" style="115" customWidth="1"/>
    <col min="7387" max="7388" width="11.85546875" style="115" customWidth="1"/>
    <col min="7389" max="7389" width="12.28515625" style="115" customWidth="1"/>
    <col min="7390" max="7390" width="14.85546875" style="115" customWidth="1"/>
    <col min="7391" max="7392" width="9.140625" style="115"/>
    <col min="7393" max="7393" width="10.28515625" style="115" customWidth="1"/>
    <col min="7394" max="7394" width="9.140625" style="115"/>
    <col min="7395" max="7395" width="11.140625" style="115" customWidth="1"/>
    <col min="7396" max="7396" width="14.5703125" style="115" customWidth="1"/>
    <col min="7397" max="7397" width="15.5703125" style="115" customWidth="1"/>
    <col min="7398" max="7398" width="9.140625" style="115"/>
    <col min="7399" max="7399" width="12" style="115" customWidth="1"/>
    <col min="7400" max="7400" width="20.85546875" style="115" customWidth="1"/>
    <col min="7401" max="7401" width="14.42578125" style="115" customWidth="1"/>
    <col min="7402" max="7404" width="9.140625" style="115"/>
    <col min="7405" max="7405" width="10.28515625" style="115" customWidth="1"/>
    <col min="7406" max="7406" width="11.28515625" style="115" customWidth="1"/>
    <col min="7407" max="7407" width="14.7109375" style="115" customWidth="1"/>
    <col min="7408" max="7408" width="15" style="115" customWidth="1"/>
    <col min="7409" max="7409" width="13.5703125" style="115" customWidth="1"/>
    <col min="7410" max="7410" width="15.42578125" style="115" customWidth="1"/>
    <col min="7411" max="7411" width="24.28515625" style="115" customWidth="1"/>
    <col min="7412" max="7412" width="9.140625" style="115"/>
    <col min="7413" max="7413" width="0" style="115" hidden="1" customWidth="1"/>
    <col min="7414" max="7627" width="9.140625" style="115"/>
    <col min="7628" max="7628" width="5.140625" style="115" customWidth="1"/>
    <col min="7629" max="7629" width="0" style="115" hidden="1" customWidth="1"/>
    <col min="7630" max="7630" width="12.28515625" style="115" customWidth="1"/>
    <col min="7631" max="7631" width="25.140625" style="115" customWidth="1"/>
    <col min="7632" max="7632" width="16.5703125" style="115" customWidth="1"/>
    <col min="7633" max="7633" width="12.42578125" style="115" customWidth="1"/>
    <col min="7634" max="7634" width="14.7109375" style="115" customWidth="1"/>
    <col min="7635" max="7635" width="11.28515625" style="115" customWidth="1"/>
    <col min="7636" max="7636" width="12.140625" style="115" customWidth="1"/>
    <col min="7637" max="7637" width="13" style="115" customWidth="1"/>
    <col min="7638" max="7638" width="11.85546875" style="115" customWidth="1"/>
    <col min="7639" max="7639" width="13.42578125" style="115" customWidth="1"/>
    <col min="7640" max="7640" width="18" style="115" customWidth="1"/>
    <col min="7641" max="7641" width="13.28515625" style="115" customWidth="1"/>
    <col min="7642" max="7642" width="16.28515625" style="115" customWidth="1"/>
    <col min="7643" max="7644" width="11.85546875" style="115" customWidth="1"/>
    <col min="7645" max="7645" width="12.28515625" style="115" customWidth="1"/>
    <col min="7646" max="7646" width="14.85546875" style="115" customWidth="1"/>
    <col min="7647" max="7648" width="9.140625" style="115"/>
    <col min="7649" max="7649" width="10.28515625" style="115" customWidth="1"/>
    <col min="7650" max="7650" width="9.140625" style="115"/>
    <col min="7651" max="7651" width="11.140625" style="115" customWidth="1"/>
    <col min="7652" max="7652" width="14.5703125" style="115" customWidth="1"/>
    <col min="7653" max="7653" width="15.5703125" style="115" customWidth="1"/>
    <col min="7654" max="7654" width="9.140625" style="115"/>
    <col min="7655" max="7655" width="12" style="115" customWidth="1"/>
    <col min="7656" max="7656" width="20.85546875" style="115" customWidth="1"/>
    <col min="7657" max="7657" width="14.42578125" style="115" customWidth="1"/>
    <col min="7658" max="7660" width="9.140625" style="115"/>
    <col min="7661" max="7661" width="10.28515625" style="115" customWidth="1"/>
    <col min="7662" max="7662" width="11.28515625" style="115" customWidth="1"/>
    <col min="7663" max="7663" width="14.7109375" style="115" customWidth="1"/>
    <col min="7664" max="7664" width="15" style="115" customWidth="1"/>
    <col min="7665" max="7665" width="13.5703125" style="115" customWidth="1"/>
    <col min="7666" max="7666" width="15.42578125" style="115" customWidth="1"/>
    <col min="7667" max="7667" width="24.28515625" style="115" customWidth="1"/>
    <col min="7668" max="7668" width="9.140625" style="115"/>
    <col min="7669" max="7669" width="0" style="115" hidden="1" customWidth="1"/>
    <col min="7670" max="7883" width="9.140625" style="115"/>
    <col min="7884" max="7884" width="5.140625" style="115" customWidth="1"/>
    <col min="7885" max="7885" width="0" style="115" hidden="1" customWidth="1"/>
    <col min="7886" max="7886" width="12.28515625" style="115" customWidth="1"/>
    <col min="7887" max="7887" width="25.140625" style="115" customWidth="1"/>
    <col min="7888" max="7888" width="16.5703125" style="115" customWidth="1"/>
    <col min="7889" max="7889" width="12.42578125" style="115" customWidth="1"/>
    <col min="7890" max="7890" width="14.7109375" style="115" customWidth="1"/>
    <col min="7891" max="7891" width="11.28515625" style="115" customWidth="1"/>
    <col min="7892" max="7892" width="12.140625" style="115" customWidth="1"/>
    <col min="7893" max="7893" width="13" style="115" customWidth="1"/>
    <col min="7894" max="7894" width="11.85546875" style="115" customWidth="1"/>
    <col min="7895" max="7895" width="13.42578125" style="115" customWidth="1"/>
    <col min="7896" max="7896" width="18" style="115" customWidth="1"/>
    <col min="7897" max="7897" width="13.28515625" style="115" customWidth="1"/>
    <col min="7898" max="7898" width="16.28515625" style="115" customWidth="1"/>
    <col min="7899" max="7900" width="11.85546875" style="115" customWidth="1"/>
    <col min="7901" max="7901" width="12.28515625" style="115" customWidth="1"/>
    <col min="7902" max="7902" width="14.85546875" style="115" customWidth="1"/>
    <col min="7903" max="7904" width="9.140625" style="115"/>
    <col min="7905" max="7905" width="10.28515625" style="115" customWidth="1"/>
    <col min="7906" max="7906" width="9.140625" style="115"/>
    <col min="7907" max="7907" width="11.140625" style="115" customWidth="1"/>
    <col min="7908" max="7908" width="14.5703125" style="115" customWidth="1"/>
    <col min="7909" max="7909" width="15.5703125" style="115" customWidth="1"/>
    <col min="7910" max="7910" width="9.140625" style="115"/>
    <col min="7911" max="7911" width="12" style="115" customWidth="1"/>
    <col min="7912" max="7912" width="20.85546875" style="115" customWidth="1"/>
    <col min="7913" max="7913" width="14.42578125" style="115" customWidth="1"/>
    <col min="7914" max="7916" width="9.140625" style="115"/>
    <col min="7917" max="7917" width="10.28515625" style="115" customWidth="1"/>
    <col min="7918" max="7918" width="11.28515625" style="115" customWidth="1"/>
    <col min="7919" max="7919" width="14.7109375" style="115" customWidth="1"/>
    <col min="7920" max="7920" width="15" style="115" customWidth="1"/>
    <col min="7921" max="7921" width="13.5703125" style="115" customWidth="1"/>
    <col min="7922" max="7922" width="15.42578125" style="115" customWidth="1"/>
    <col min="7923" max="7923" width="24.28515625" style="115" customWidth="1"/>
    <col min="7924" max="7924" width="9.140625" style="115"/>
    <col min="7925" max="7925" width="0" style="115" hidden="1" customWidth="1"/>
    <col min="7926" max="8139" width="9.140625" style="115"/>
    <col min="8140" max="8140" width="5.140625" style="115" customWidth="1"/>
    <col min="8141" max="8141" width="0" style="115" hidden="1" customWidth="1"/>
    <col min="8142" max="8142" width="12.28515625" style="115" customWidth="1"/>
    <col min="8143" max="8143" width="25.140625" style="115" customWidth="1"/>
    <col min="8144" max="8144" width="16.5703125" style="115" customWidth="1"/>
    <col min="8145" max="8145" width="12.42578125" style="115" customWidth="1"/>
    <col min="8146" max="8146" width="14.7109375" style="115" customWidth="1"/>
    <col min="8147" max="8147" width="11.28515625" style="115" customWidth="1"/>
    <col min="8148" max="8148" width="12.140625" style="115" customWidth="1"/>
    <col min="8149" max="8149" width="13" style="115" customWidth="1"/>
    <col min="8150" max="8150" width="11.85546875" style="115" customWidth="1"/>
    <col min="8151" max="8151" width="13.42578125" style="115" customWidth="1"/>
    <col min="8152" max="8152" width="18" style="115" customWidth="1"/>
    <col min="8153" max="8153" width="13.28515625" style="115" customWidth="1"/>
    <col min="8154" max="8154" width="16.28515625" style="115" customWidth="1"/>
    <col min="8155" max="8156" width="11.85546875" style="115" customWidth="1"/>
    <col min="8157" max="8157" width="12.28515625" style="115" customWidth="1"/>
    <col min="8158" max="8158" width="14.85546875" style="115" customWidth="1"/>
    <col min="8159" max="8160" width="9.140625" style="115"/>
    <col min="8161" max="8161" width="10.28515625" style="115" customWidth="1"/>
    <col min="8162" max="8162" width="9.140625" style="115"/>
    <col min="8163" max="8163" width="11.140625" style="115" customWidth="1"/>
    <col min="8164" max="8164" width="14.5703125" style="115" customWidth="1"/>
    <col min="8165" max="8165" width="15.5703125" style="115" customWidth="1"/>
    <col min="8166" max="8166" width="9.140625" style="115"/>
    <col min="8167" max="8167" width="12" style="115" customWidth="1"/>
    <col min="8168" max="8168" width="20.85546875" style="115" customWidth="1"/>
    <col min="8169" max="8169" width="14.42578125" style="115" customWidth="1"/>
    <col min="8170" max="8172" width="9.140625" style="115"/>
    <col min="8173" max="8173" width="10.28515625" style="115" customWidth="1"/>
    <col min="8174" max="8174" width="11.28515625" style="115" customWidth="1"/>
    <col min="8175" max="8175" width="14.7109375" style="115" customWidth="1"/>
    <col min="8176" max="8176" width="15" style="115" customWidth="1"/>
    <col min="8177" max="8177" width="13.5703125" style="115" customWidth="1"/>
    <col min="8178" max="8178" width="15.42578125" style="115" customWidth="1"/>
    <col min="8179" max="8179" width="24.28515625" style="115" customWidth="1"/>
    <col min="8180" max="8180" width="9.140625" style="115"/>
    <col min="8181" max="8181" width="0" style="115" hidden="1" customWidth="1"/>
    <col min="8182" max="8395" width="9.140625" style="115"/>
    <col min="8396" max="8396" width="5.140625" style="115" customWidth="1"/>
    <col min="8397" max="8397" width="0" style="115" hidden="1" customWidth="1"/>
    <col min="8398" max="8398" width="12.28515625" style="115" customWidth="1"/>
    <col min="8399" max="8399" width="25.140625" style="115" customWidth="1"/>
    <col min="8400" max="8400" width="16.5703125" style="115" customWidth="1"/>
    <col min="8401" max="8401" width="12.42578125" style="115" customWidth="1"/>
    <col min="8402" max="8402" width="14.7109375" style="115" customWidth="1"/>
    <col min="8403" max="8403" width="11.28515625" style="115" customWidth="1"/>
    <col min="8404" max="8404" width="12.140625" style="115" customWidth="1"/>
    <col min="8405" max="8405" width="13" style="115" customWidth="1"/>
    <col min="8406" max="8406" width="11.85546875" style="115" customWidth="1"/>
    <col min="8407" max="8407" width="13.42578125" style="115" customWidth="1"/>
    <col min="8408" max="8408" width="18" style="115" customWidth="1"/>
    <col min="8409" max="8409" width="13.28515625" style="115" customWidth="1"/>
    <col min="8410" max="8410" width="16.28515625" style="115" customWidth="1"/>
    <col min="8411" max="8412" width="11.85546875" style="115" customWidth="1"/>
    <col min="8413" max="8413" width="12.28515625" style="115" customWidth="1"/>
    <col min="8414" max="8414" width="14.85546875" style="115" customWidth="1"/>
    <col min="8415" max="8416" width="9.140625" style="115"/>
    <col min="8417" max="8417" width="10.28515625" style="115" customWidth="1"/>
    <col min="8418" max="8418" width="9.140625" style="115"/>
    <col min="8419" max="8419" width="11.140625" style="115" customWidth="1"/>
    <col min="8420" max="8420" width="14.5703125" style="115" customWidth="1"/>
    <col min="8421" max="8421" width="15.5703125" style="115" customWidth="1"/>
    <col min="8422" max="8422" width="9.140625" style="115"/>
    <col min="8423" max="8423" width="12" style="115" customWidth="1"/>
    <col min="8424" max="8424" width="20.85546875" style="115" customWidth="1"/>
    <col min="8425" max="8425" width="14.42578125" style="115" customWidth="1"/>
    <col min="8426" max="8428" width="9.140625" style="115"/>
    <col min="8429" max="8429" width="10.28515625" style="115" customWidth="1"/>
    <col min="8430" max="8430" width="11.28515625" style="115" customWidth="1"/>
    <col min="8431" max="8431" width="14.7109375" style="115" customWidth="1"/>
    <col min="8432" max="8432" width="15" style="115" customWidth="1"/>
    <col min="8433" max="8433" width="13.5703125" style="115" customWidth="1"/>
    <col min="8434" max="8434" width="15.42578125" style="115" customWidth="1"/>
    <col min="8435" max="8435" width="24.28515625" style="115" customWidth="1"/>
    <col min="8436" max="8436" width="9.140625" style="115"/>
    <col min="8437" max="8437" width="0" style="115" hidden="1" customWidth="1"/>
    <col min="8438" max="8651" width="9.140625" style="115"/>
    <col min="8652" max="8652" width="5.140625" style="115" customWidth="1"/>
    <col min="8653" max="8653" width="0" style="115" hidden="1" customWidth="1"/>
    <col min="8654" max="8654" width="12.28515625" style="115" customWidth="1"/>
    <col min="8655" max="8655" width="25.140625" style="115" customWidth="1"/>
    <col min="8656" max="8656" width="16.5703125" style="115" customWidth="1"/>
    <col min="8657" max="8657" width="12.42578125" style="115" customWidth="1"/>
    <col min="8658" max="8658" width="14.7109375" style="115" customWidth="1"/>
    <col min="8659" max="8659" width="11.28515625" style="115" customWidth="1"/>
    <col min="8660" max="8660" width="12.140625" style="115" customWidth="1"/>
    <col min="8661" max="8661" width="13" style="115" customWidth="1"/>
    <col min="8662" max="8662" width="11.85546875" style="115" customWidth="1"/>
    <col min="8663" max="8663" width="13.42578125" style="115" customWidth="1"/>
    <col min="8664" max="8664" width="18" style="115" customWidth="1"/>
    <col min="8665" max="8665" width="13.28515625" style="115" customWidth="1"/>
    <col min="8666" max="8666" width="16.28515625" style="115" customWidth="1"/>
    <col min="8667" max="8668" width="11.85546875" style="115" customWidth="1"/>
    <col min="8669" max="8669" width="12.28515625" style="115" customWidth="1"/>
    <col min="8670" max="8670" width="14.85546875" style="115" customWidth="1"/>
    <col min="8671" max="8672" width="9.140625" style="115"/>
    <col min="8673" max="8673" width="10.28515625" style="115" customWidth="1"/>
    <col min="8674" max="8674" width="9.140625" style="115"/>
    <col min="8675" max="8675" width="11.140625" style="115" customWidth="1"/>
    <col min="8676" max="8676" width="14.5703125" style="115" customWidth="1"/>
    <col min="8677" max="8677" width="15.5703125" style="115" customWidth="1"/>
    <col min="8678" max="8678" width="9.140625" style="115"/>
    <col min="8679" max="8679" width="12" style="115" customWidth="1"/>
    <col min="8680" max="8680" width="20.85546875" style="115" customWidth="1"/>
    <col min="8681" max="8681" width="14.42578125" style="115" customWidth="1"/>
    <col min="8682" max="8684" width="9.140625" style="115"/>
    <col min="8685" max="8685" width="10.28515625" style="115" customWidth="1"/>
    <col min="8686" max="8686" width="11.28515625" style="115" customWidth="1"/>
    <col min="8687" max="8687" width="14.7109375" style="115" customWidth="1"/>
    <col min="8688" max="8688" width="15" style="115" customWidth="1"/>
    <col min="8689" max="8689" width="13.5703125" style="115" customWidth="1"/>
    <col min="8690" max="8690" width="15.42578125" style="115" customWidth="1"/>
    <col min="8691" max="8691" width="24.28515625" style="115" customWidth="1"/>
    <col min="8692" max="8692" width="9.140625" style="115"/>
    <col min="8693" max="8693" width="0" style="115" hidden="1" customWidth="1"/>
    <col min="8694" max="8907" width="9.140625" style="115"/>
    <col min="8908" max="8908" width="5.140625" style="115" customWidth="1"/>
    <col min="8909" max="8909" width="0" style="115" hidden="1" customWidth="1"/>
    <col min="8910" max="8910" width="12.28515625" style="115" customWidth="1"/>
    <col min="8911" max="8911" width="25.140625" style="115" customWidth="1"/>
    <col min="8912" max="8912" width="16.5703125" style="115" customWidth="1"/>
    <col min="8913" max="8913" width="12.42578125" style="115" customWidth="1"/>
    <col min="8914" max="8914" width="14.7109375" style="115" customWidth="1"/>
    <col min="8915" max="8915" width="11.28515625" style="115" customWidth="1"/>
    <col min="8916" max="8916" width="12.140625" style="115" customWidth="1"/>
    <col min="8917" max="8917" width="13" style="115" customWidth="1"/>
    <col min="8918" max="8918" width="11.85546875" style="115" customWidth="1"/>
    <col min="8919" max="8919" width="13.42578125" style="115" customWidth="1"/>
    <col min="8920" max="8920" width="18" style="115" customWidth="1"/>
    <col min="8921" max="8921" width="13.28515625" style="115" customWidth="1"/>
    <col min="8922" max="8922" width="16.28515625" style="115" customWidth="1"/>
    <col min="8923" max="8924" width="11.85546875" style="115" customWidth="1"/>
    <col min="8925" max="8925" width="12.28515625" style="115" customWidth="1"/>
    <col min="8926" max="8926" width="14.85546875" style="115" customWidth="1"/>
    <col min="8927" max="8928" width="9.140625" style="115"/>
    <col min="8929" max="8929" width="10.28515625" style="115" customWidth="1"/>
    <col min="8930" max="8930" width="9.140625" style="115"/>
    <col min="8931" max="8931" width="11.140625" style="115" customWidth="1"/>
    <col min="8932" max="8932" width="14.5703125" style="115" customWidth="1"/>
    <col min="8933" max="8933" width="15.5703125" style="115" customWidth="1"/>
    <col min="8934" max="8934" width="9.140625" style="115"/>
    <col min="8935" max="8935" width="12" style="115" customWidth="1"/>
    <col min="8936" max="8936" width="20.85546875" style="115" customWidth="1"/>
    <col min="8937" max="8937" width="14.42578125" style="115" customWidth="1"/>
    <col min="8938" max="8940" width="9.140625" style="115"/>
    <col min="8941" max="8941" width="10.28515625" style="115" customWidth="1"/>
    <col min="8942" max="8942" width="11.28515625" style="115" customWidth="1"/>
    <col min="8943" max="8943" width="14.7109375" style="115" customWidth="1"/>
    <col min="8944" max="8944" width="15" style="115" customWidth="1"/>
    <col min="8945" max="8945" width="13.5703125" style="115" customWidth="1"/>
    <col min="8946" max="8946" width="15.42578125" style="115" customWidth="1"/>
    <col min="8947" max="8947" width="24.28515625" style="115" customWidth="1"/>
    <col min="8948" max="8948" width="9.140625" style="115"/>
    <col min="8949" max="8949" width="0" style="115" hidden="1" customWidth="1"/>
    <col min="8950" max="9163" width="9.140625" style="115"/>
    <col min="9164" max="9164" width="5.140625" style="115" customWidth="1"/>
    <col min="9165" max="9165" width="0" style="115" hidden="1" customWidth="1"/>
    <col min="9166" max="9166" width="12.28515625" style="115" customWidth="1"/>
    <col min="9167" max="9167" width="25.140625" style="115" customWidth="1"/>
    <col min="9168" max="9168" width="16.5703125" style="115" customWidth="1"/>
    <col min="9169" max="9169" width="12.42578125" style="115" customWidth="1"/>
    <col min="9170" max="9170" width="14.7109375" style="115" customWidth="1"/>
    <col min="9171" max="9171" width="11.28515625" style="115" customWidth="1"/>
    <col min="9172" max="9172" width="12.140625" style="115" customWidth="1"/>
    <col min="9173" max="9173" width="13" style="115" customWidth="1"/>
    <col min="9174" max="9174" width="11.85546875" style="115" customWidth="1"/>
    <col min="9175" max="9175" width="13.42578125" style="115" customWidth="1"/>
    <col min="9176" max="9176" width="18" style="115" customWidth="1"/>
    <col min="9177" max="9177" width="13.28515625" style="115" customWidth="1"/>
    <col min="9178" max="9178" width="16.28515625" style="115" customWidth="1"/>
    <col min="9179" max="9180" width="11.85546875" style="115" customWidth="1"/>
    <col min="9181" max="9181" width="12.28515625" style="115" customWidth="1"/>
    <col min="9182" max="9182" width="14.85546875" style="115" customWidth="1"/>
    <col min="9183" max="9184" width="9.140625" style="115"/>
    <col min="9185" max="9185" width="10.28515625" style="115" customWidth="1"/>
    <col min="9186" max="9186" width="9.140625" style="115"/>
    <col min="9187" max="9187" width="11.140625" style="115" customWidth="1"/>
    <col min="9188" max="9188" width="14.5703125" style="115" customWidth="1"/>
    <col min="9189" max="9189" width="15.5703125" style="115" customWidth="1"/>
    <col min="9190" max="9190" width="9.140625" style="115"/>
    <col min="9191" max="9191" width="12" style="115" customWidth="1"/>
    <col min="9192" max="9192" width="20.85546875" style="115" customWidth="1"/>
    <col min="9193" max="9193" width="14.42578125" style="115" customWidth="1"/>
    <col min="9194" max="9196" width="9.140625" style="115"/>
    <col min="9197" max="9197" width="10.28515625" style="115" customWidth="1"/>
    <col min="9198" max="9198" width="11.28515625" style="115" customWidth="1"/>
    <col min="9199" max="9199" width="14.7109375" style="115" customWidth="1"/>
    <col min="9200" max="9200" width="15" style="115" customWidth="1"/>
    <col min="9201" max="9201" width="13.5703125" style="115" customWidth="1"/>
    <col min="9202" max="9202" width="15.42578125" style="115" customWidth="1"/>
    <col min="9203" max="9203" width="24.28515625" style="115" customWidth="1"/>
    <col min="9204" max="9204" width="9.140625" style="115"/>
    <col min="9205" max="9205" width="0" style="115" hidden="1" customWidth="1"/>
    <col min="9206" max="9419" width="9.140625" style="115"/>
    <col min="9420" max="9420" width="5.140625" style="115" customWidth="1"/>
    <col min="9421" max="9421" width="0" style="115" hidden="1" customWidth="1"/>
    <col min="9422" max="9422" width="12.28515625" style="115" customWidth="1"/>
    <col min="9423" max="9423" width="25.140625" style="115" customWidth="1"/>
    <col min="9424" max="9424" width="16.5703125" style="115" customWidth="1"/>
    <col min="9425" max="9425" width="12.42578125" style="115" customWidth="1"/>
    <col min="9426" max="9426" width="14.7109375" style="115" customWidth="1"/>
    <col min="9427" max="9427" width="11.28515625" style="115" customWidth="1"/>
    <col min="9428" max="9428" width="12.140625" style="115" customWidth="1"/>
    <col min="9429" max="9429" width="13" style="115" customWidth="1"/>
    <col min="9430" max="9430" width="11.85546875" style="115" customWidth="1"/>
    <col min="9431" max="9431" width="13.42578125" style="115" customWidth="1"/>
    <col min="9432" max="9432" width="18" style="115" customWidth="1"/>
    <col min="9433" max="9433" width="13.28515625" style="115" customWidth="1"/>
    <col min="9434" max="9434" width="16.28515625" style="115" customWidth="1"/>
    <col min="9435" max="9436" width="11.85546875" style="115" customWidth="1"/>
    <col min="9437" max="9437" width="12.28515625" style="115" customWidth="1"/>
    <col min="9438" max="9438" width="14.85546875" style="115" customWidth="1"/>
    <col min="9439" max="9440" width="9.140625" style="115"/>
    <col min="9441" max="9441" width="10.28515625" style="115" customWidth="1"/>
    <col min="9442" max="9442" width="9.140625" style="115"/>
    <col min="9443" max="9443" width="11.140625" style="115" customWidth="1"/>
    <col min="9444" max="9444" width="14.5703125" style="115" customWidth="1"/>
    <col min="9445" max="9445" width="15.5703125" style="115" customWidth="1"/>
    <col min="9446" max="9446" width="9.140625" style="115"/>
    <col min="9447" max="9447" width="12" style="115" customWidth="1"/>
    <col min="9448" max="9448" width="20.85546875" style="115" customWidth="1"/>
    <col min="9449" max="9449" width="14.42578125" style="115" customWidth="1"/>
    <col min="9450" max="9452" width="9.140625" style="115"/>
    <col min="9453" max="9453" width="10.28515625" style="115" customWidth="1"/>
    <col min="9454" max="9454" width="11.28515625" style="115" customWidth="1"/>
    <col min="9455" max="9455" width="14.7109375" style="115" customWidth="1"/>
    <col min="9456" max="9456" width="15" style="115" customWidth="1"/>
    <col min="9457" max="9457" width="13.5703125" style="115" customWidth="1"/>
    <col min="9458" max="9458" width="15.42578125" style="115" customWidth="1"/>
    <col min="9459" max="9459" width="24.28515625" style="115" customWidth="1"/>
    <col min="9460" max="9460" width="9.140625" style="115"/>
    <col min="9461" max="9461" width="0" style="115" hidden="1" customWidth="1"/>
    <col min="9462" max="9675" width="9.140625" style="115"/>
    <col min="9676" max="9676" width="5.140625" style="115" customWidth="1"/>
    <col min="9677" max="9677" width="0" style="115" hidden="1" customWidth="1"/>
    <col min="9678" max="9678" width="12.28515625" style="115" customWidth="1"/>
    <col min="9679" max="9679" width="25.140625" style="115" customWidth="1"/>
    <col min="9680" max="9680" width="16.5703125" style="115" customWidth="1"/>
    <col min="9681" max="9681" width="12.42578125" style="115" customWidth="1"/>
    <col min="9682" max="9682" width="14.7109375" style="115" customWidth="1"/>
    <col min="9683" max="9683" width="11.28515625" style="115" customWidth="1"/>
    <col min="9684" max="9684" width="12.140625" style="115" customWidth="1"/>
    <col min="9685" max="9685" width="13" style="115" customWidth="1"/>
    <col min="9686" max="9686" width="11.85546875" style="115" customWidth="1"/>
    <col min="9687" max="9687" width="13.42578125" style="115" customWidth="1"/>
    <col min="9688" max="9688" width="18" style="115" customWidth="1"/>
    <col min="9689" max="9689" width="13.28515625" style="115" customWidth="1"/>
    <col min="9690" max="9690" width="16.28515625" style="115" customWidth="1"/>
    <col min="9691" max="9692" width="11.85546875" style="115" customWidth="1"/>
    <col min="9693" max="9693" width="12.28515625" style="115" customWidth="1"/>
    <col min="9694" max="9694" width="14.85546875" style="115" customWidth="1"/>
    <col min="9695" max="9696" width="9.140625" style="115"/>
    <col min="9697" max="9697" width="10.28515625" style="115" customWidth="1"/>
    <col min="9698" max="9698" width="9.140625" style="115"/>
    <col min="9699" max="9699" width="11.140625" style="115" customWidth="1"/>
    <col min="9700" max="9700" width="14.5703125" style="115" customWidth="1"/>
    <col min="9701" max="9701" width="15.5703125" style="115" customWidth="1"/>
    <col min="9702" max="9702" width="9.140625" style="115"/>
    <col min="9703" max="9703" width="12" style="115" customWidth="1"/>
    <col min="9704" max="9704" width="20.85546875" style="115" customWidth="1"/>
    <col min="9705" max="9705" width="14.42578125" style="115" customWidth="1"/>
    <col min="9706" max="9708" width="9.140625" style="115"/>
    <col min="9709" max="9709" width="10.28515625" style="115" customWidth="1"/>
    <col min="9710" max="9710" width="11.28515625" style="115" customWidth="1"/>
    <col min="9711" max="9711" width="14.7109375" style="115" customWidth="1"/>
    <col min="9712" max="9712" width="15" style="115" customWidth="1"/>
    <col min="9713" max="9713" width="13.5703125" style="115" customWidth="1"/>
    <col min="9714" max="9714" width="15.42578125" style="115" customWidth="1"/>
    <col min="9715" max="9715" width="24.28515625" style="115" customWidth="1"/>
    <col min="9716" max="9716" width="9.140625" style="115"/>
    <col min="9717" max="9717" width="0" style="115" hidden="1" customWidth="1"/>
    <col min="9718" max="9931" width="9.140625" style="115"/>
    <col min="9932" max="9932" width="5.140625" style="115" customWidth="1"/>
    <col min="9933" max="9933" width="0" style="115" hidden="1" customWidth="1"/>
    <col min="9934" max="9934" width="12.28515625" style="115" customWidth="1"/>
    <col min="9935" max="9935" width="25.140625" style="115" customWidth="1"/>
    <col min="9936" max="9936" width="16.5703125" style="115" customWidth="1"/>
    <col min="9937" max="9937" width="12.42578125" style="115" customWidth="1"/>
    <col min="9938" max="9938" width="14.7109375" style="115" customWidth="1"/>
    <col min="9939" max="9939" width="11.28515625" style="115" customWidth="1"/>
    <col min="9940" max="9940" width="12.140625" style="115" customWidth="1"/>
    <col min="9941" max="9941" width="13" style="115" customWidth="1"/>
    <col min="9942" max="9942" width="11.85546875" style="115" customWidth="1"/>
    <col min="9943" max="9943" width="13.42578125" style="115" customWidth="1"/>
    <col min="9944" max="9944" width="18" style="115" customWidth="1"/>
    <col min="9945" max="9945" width="13.28515625" style="115" customWidth="1"/>
    <col min="9946" max="9946" width="16.28515625" style="115" customWidth="1"/>
    <col min="9947" max="9948" width="11.85546875" style="115" customWidth="1"/>
    <col min="9949" max="9949" width="12.28515625" style="115" customWidth="1"/>
    <col min="9950" max="9950" width="14.85546875" style="115" customWidth="1"/>
    <col min="9951" max="9952" width="9.140625" style="115"/>
    <col min="9953" max="9953" width="10.28515625" style="115" customWidth="1"/>
    <col min="9954" max="9954" width="9.140625" style="115"/>
    <col min="9955" max="9955" width="11.140625" style="115" customWidth="1"/>
    <col min="9956" max="9956" width="14.5703125" style="115" customWidth="1"/>
    <col min="9957" max="9957" width="15.5703125" style="115" customWidth="1"/>
    <col min="9958" max="9958" width="9.140625" style="115"/>
    <col min="9959" max="9959" width="12" style="115" customWidth="1"/>
    <col min="9960" max="9960" width="20.85546875" style="115" customWidth="1"/>
    <col min="9961" max="9961" width="14.42578125" style="115" customWidth="1"/>
    <col min="9962" max="9964" width="9.140625" style="115"/>
    <col min="9965" max="9965" width="10.28515625" style="115" customWidth="1"/>
    <col min="9966" max="9966" width="11.28515625" style="115" customWidth="1"/>
    <col min="9967" max="9967" width="14.7109375" style="115" customWidth="1"/>
    <col min="9968" max="9968" width="15" style="115" customWidth="1"/>
    <col min="9969" max="9969" width="13.5703125" style="115" customWidth="1"/>
    <col min="9970" max="9970" width="15.42578125" style="115" customWidth="1"/>
    <col min="9971" max="9971" width="24.28515625" style="115" customWidth="1"/>
    <col min="9972" max="9972" width="9.140625" style="115"/>
    <col min="9973" max="9973" width="0" style="115" hidden="1" customWidth="1"/>
    <col min="9974" max="10187" width="9.140625" style="115"/>
    <col min="10188" max="10188" width="5.140625" style="115" customWidth="1"/>
    <col min="10189" max="10189" width="0" style="115" hidden="1" customWidth="1"/>
    <col min="10190" max="10190" width="12.28515625" style="115" customWidth="1"/>
    <col min="10191" max="10191" width="25.140625" style="115" customWidth="1"/>
    <col min="10192" max="10192" width="16.5703125" style="115" customWidth="1"/>
    <col min="10193" max="10193" width="12.42578125" style="115" customWidth="1"/>
    <col min="10194" max="10194" width="14.7109375" style="115" customWidth="1"/>
    <col min="10195" max="10195" width="11.28515625" style="115" customWidth="1"/>
    <col min="10196" max="10196" width="12.140625" style="115" customWidth="1"/>
    <col min="10197" max="10197" width="13" style="115" customWidth="1"/>
    <col min="10198" max="10198" width="11.85546875" style="115" customWidth="1"/>
    <col min="10199" max="10199" width="13.42578125" style="115" customWidth="1"/>
    <col min="10200" max="10200" width="18" style="115" customWidth="1"/>
    <col min="10201" max="10201" width="13.28515625" style="115" customWidth="1"/>
    <col min="10202" max="10202" width="16.28515625" style="115" customWidth="1"/>
    <col min="10203" max="10204" width="11.85546875" style="115" customWidth="1"/>
    <col min="10205" max="10205" width="12.28515625" style="115" customWidth="1"/>
    <col min="10206" max="10206" width="14.85546875" style="115" customWidth="1"/>
    <col min="10207" max="10208" width="9.140625" style="115"/>
    <col min="10209" max="10209" width="10.28515625" style="115" customWidth="1"/>
    <col min="10210" max="10210" width="9.140625" style="115"/>
    <col min="10211" max="10211" width="11.140625" style="115" customWidth="1"/>
    <col min="10212" max="10212" width="14.5703125" style="115" customWidth="1"/>
    <col min="10213" max="10213" width="15.5703125" style="115" customWidth="1"/>
    <col min="10214" max="10214" width="9.140625" style="115"/>
    <col min="10215" max="10215" width="12" style="115" customWidth="1"/>
    <col min="10216" max="10216" width="20.85546875" style="115" customWidth="1"/>
    <col min="10217" max="10217" width="14.42578125" style="115" customWidth="1"/>
    <col min="10218" max="10220" width="9.140625" style="115"/>
    <col min="10221" max="10221" width="10.28515625" style="115" customWidth="1"/>
    <col min="10222" max="10222" width="11.28515625" style="115" customWidth="1"/>
    <col min="10223" max="10223" width="14.7109375" style="115" customWidth="1"/>
    <col min="10224" max="10224" width="15" style="115" customWidth="1"/>
    <col min="10225" max="10225" width="13.5703125" style="115" customWidth="1"/>
    <col min="10226" max="10226" width="15.42578125" style="115" customWidth="1"/>
    <col min="10227" max="10227" width="24.28515625" style="115" customWidth="1"/>
    <col min="10228" max="10228" width="9.140625" style="115"/>
    <col min="10229" max="10229" width="0" style="115" hidden="1" customWidth="1"/>
    <col min="10230" max="10443" width="9.140625" style="115"/>
    <col min="10444" max="10444" width="5.140625" style="115" customWidth="1"/>
    <col min="10445" max="10445" width="0" style="115" hidden="1" customWidth="1"/>
    <col min="10446" max="10446" width="12.28515625" style="115" customWidth="1"/>
    <col min="10447" max="10447" width="25.140625" style="115" customWidth="1"/>
    <col min="10448" max="10448" width="16.5703125" style="115" customWidth="1"/>
    <col min="10449" max="10449" width="12.42578125" style="115" customWidth="1"/>
    <col min="10450" max="10450" width="14.7109375" style="115" customWidth="1"/>
    <col min="10451" max="10451" width="11.28515625" style="115" customWidth="1"/>
    <col min="10452" max="10452" width="12.140625" style="115" customWidth="1"/>
    <col min="10453" max="10453" width="13" style="115" customWidth="1"/>
    <col min="10454" max="10454" width="11.85546875" style="115" customWidth="1"/>
    <col min="10455" max="10455" width="13.42578125" style="115" customWidth="1"/>
    <col min="10456" max="10456" width="18" style="115" customWidth="1"/>
    <col min="10457" max="10457" width="13.28515625" style="115" customWidth="1"/>
    <col min="10458" max="10458" width="16.28515625" style="115" customWidth="1"/>
    <col min="10459" max="10460" width="11.85546875" style="115" customWidth="1"/>
    <col min="10461" max="10461" width="12.28515625" style="115" customWidth="1"/>
    <col min="10462" max="10462" width="14.85546875" style="115" customWidth="1"/>
    <col min="10463" max="10464" width="9.140625" style="115"/>
    <col min="10465" max="10465" width="10.28515625" style="115" customWidth="1"/>
    <col min="10466" max="10466" width="9.140625" style="115"/>
    <col min="10467" max="10467" width="11.140625" style="115" customWidth="1"/>
    <col min="10468" max="10468" width="14.5703125" style="115" customWidth="1"/>
    <col min="10469" max="10469" width="15.5703125" style="115" customWidth="1"/>
    <col min="10470" max="10470" width="9.140625" style="115"/>
    <col min="10471" max="10471" width="12" style="115" customWidth="1"/>
    <col min="10472" max="10472" width="20.85546875" style="115" customWidth="1"/>
    <col min="10473" max="10473" width="14.42578125" style="115" customWidth="1"/>
    <col min="10474" max="10476" width="9.140625" style="115"/>
    <col min="10477" max="10477" width="10.28515625" style="115" customWidth="1"/>
    <col min="10478" max="10478" width="11.28515625" style="115" customWidth="1"/>
    <col min="10479" max="10479" width="14.7109375" style="115" customWidth="1"/>
    <col min="10480" max="10480" width="15" style="115" customWidth="1"/>
    <col min="10481" max="10481" width="13.5703125" style="115" customWidth="1"/>
    <col min="10482" max="10482" width="15.42578125" style="115" customWidth="1"/>
    <col min="10483" max="10483" width="24.28515625" style="115" customWidth="1"/>
    <col min="10484" max="10484" width="9.140625" style="115"/>
    <col min="10485" max="10485" width="0" style="115" hidden="1" customWidth="1"/>
    <col min="10486" max="10699" width="9.140625" style="115"/>
    <col min="10700" max="10700" width="5.140625" style="115" customWidth="1"/>
    <col min="10701" max="10701" width="0" style="115" hidden="1" customWidth="1"/>
    <col min="10702" max="10702" width="12.28515625" style="115" customWidth="1"/>
    <col min="10703" max="10703" width="25.140625" style="115" customWidth="1"/>
    <col min="10704" max="10704" width="16.5703125" style="115" customWidth="1"/>
    <col min="10705" max="10705" width="12.42578125" style="115" customWidth="1"/>
    <col min="10706" max="10706" width="14.7109375" style="115" customWidth="1"/>
    <col min="10707" max="10707" width="11.28515625" style="115" customWidth="1"/>
    <col min="10708" max="10708" width="12.140625" style="115" customWidth="1"/>
    <col min="10709" max="10709" width="13" style="115" customWidth="1"/>
    <col min="10710" max="10710" width="11.85546875" style="115" customWidth="1"/>
    <col min="10711" max="10711" width="13.42578125" style="115" customWidth="1"/>
    <col min="10712" max="10712" width="18" style="115" customWidth="1"/>
    <col min="10713" max="10713" width="13.28515625" style="115" customWidth="1"/>
    <col min="10714" max="10714" width="16.28515625" style="115" customWidth="1"/>
    <col min="10715" max="10716" width="11.85546875" style="115" customWidth="1"/>
    <col min="10717" max="10717" width="12.28515625" style="115" customWidth="1"/>
    <col min="10718" max="10718" width="14.85546875" style="115" customWidth="1"/>
    <col min="10719" max="10720" width="9.140625" style="115"/>
    <col min="10721" max="10721" width="10.28515625" style="115" customWidth="1"/>
    <col min="10722" max="10722" width="9.140625" style="115"/>
    <col min="10723" max="10723" width="11.140625" style="115" customWidth="1"/>
    <col min="10724" max="10724" width="14.5703125" style="115" customWidth="1"/>
    <col min="10725" max="10725" width="15.5703125" style="115" customWidth="1"/>
    <col min="10726" max="10726" width="9.140625" style="115"/>
    <col min="10727" max="10727" width="12" style="115" customWidth="1"/>
    <col min="10728" max="10728" width="20.85546875" style="115" customWidth="1"/>
    <col min="10729" max="10729" width="14.42578125" style="115" customWidth="1"/>
    <col min="10730" max="10732" width="9.140625" style="115"/>
    <col min="10733" max="10733" width="10.28515625" style="115" customWidth="1"/>
    <col min="10734" max="10734" width="11.28515625" style="115" customWidth="1"/>
    <col min="10735" max="10735" width="14.7109375" style="115" customWidth="1"/>
    <col min="10736" max="10736" width="15" style="115" customWidth="1"/>
    <col min="10737" max="10737" width="13.5703125" style="115" customWidth="1"/>
    <col min="10738" max="10738" width="15.42578125" style="115" customWidth="1"/>
    <col min="10739" max="10739" width="24.28515625" style="115" customWidth="1"/>
    <col min="10740" max="10740" width="9.140625" style="115"/>
    <col min="10741" max="10741" width="0" style="115" hidden="1" customWidth="1"/>
    <col min="10742" max="10955" width="9.140625" style="115"/>
    <col min="10956" max="10956" width="5.140625" style="115" customWidth="1"/>
    <col min="10957" max="10957" width="0" style="115" hidden="1" customWidth="1"/>
    <col min="10958" max="10958" width="12.28515625" style="115" customWidth="1"/>
    <col min="10959" max="10959" width="25.140625" style="115" customWidth="1"/>
    <col min="10960" max="10960" width="16.5703125" style="115" customWidth="1"/>
    <col min="10961" max="10961" width="12.42578125" style="115" customWidth="1"/>
    <col min="10962" max="10962" width="14.7109375" style="115" customWidth="1"/>
    <col min="10963" max="10963" width="11.28515625" style="115" customWidth="1"/>
    <col min="10964" max="10964" width="12.140625" style="115" customWidth="1"/>
    <col min="10965" max="10965" width="13" style="115" customWidth="1"/>
    <col min="10966" max="10966" width="11.85546875" style="115" customWidth="1"/>
    <col min="10967" max="10967" width="13.42578125" style="115" customWidth="1"/>
    <col min="10968" max="10968" width="18" style="115" customWidth="1"/>
    <col min="10969" max="10969" width="13.28515625" style="115" customWidth="1"/>
    <col min="10970" max="10970" width="16.28515625" style="115" customWidth="1"/>
    <col min="10971" max="10972" width="11.85546875" style="115" customWidth="1"/>
    <col min="10973" max="10973" width="12.28515625" style="115" customWidth="1"/>
    <col min="10974" max="10974" width="14.85546875" style="115" customWidth="1"/>
    <col min="10975" max="10976" width="9.140625" style="115"/>
    <col min="10977" max="10977" width="10.28515625" style="115" customWidth="1"/>
    <col min="10978" max="10978" width="9.140625" style="115"/>
    <col min="10979" max="10979" width="11.140625" style="115" customWidth="1"/>
    <col min="10980" max="10980" width="14.5703125" style="115" customWidth="1"/>
    <col min="10981" max="10981" width="15.5703125" style="115" customWidth="1"/>
    <col min="10982" max="10982" width="9.140625" style="115"/>
    <col min="10983" max="10983" width="12" style="115" customWidth="1"/>
    <col min="10984" max="10984" width="20.85546875" style="115" customWidth="1"/>
    <col min="10985" max="10985" width="14.42578125" style="115" customWidth="1"/>
    <col min="10986" max="10988" width="9.140625" style="115"/>
    <col min="10989" max="10989" width="10.28515625" style="115" customWidth="1"/>
    <col min="10990" max="10990" width="11.28515625" style="115" customWidth="1"/>
    <col min="10991" max="10991" width="14.7109375" style="115" customWidth="1"/>
    <col min="10992" max="10992" width="15" style="115" customWidth="1"/>
    <col min="10993" max="10993" width="13.5703125" style="115" customWidth="1"/>
    <col min="10994" max="10994" width="15.42578125" style="115" customWidth="1"/>
    <col min="10995" max="10995" width="24.28515625" style="115" customWidth="1"/>
    <col min="10996" max="10996" width="9.140625" style="115"/>
    <col min="10997" max="10997" width="0" style="115" hidden="1" customWidth="1"/>
    <col min="10998" max="11211" width="9.140625" style="115"/>
    <col min="11212" max="11212" width="5.140625" style="115" customWidth="1"/>
    <col min="11213" max="11213" width="0" style="115" hidden="1" customWidth="1"/>
    <col min="11214" max="11214" width="12.28515625" style="115" customWidth="1"/>
    <col min="11215" max="11215" width="25.140625" style="115" customWidth="1"/>
    <col min="11216" max="11216" width="16.5703125" style="115" customWidth="1"/>
    <col min="11217" max="11217" width="12.42578125" style="115" customWidth="1"/>
    <col min="11218" max="11218" width="14.7109375" style="115" customWidth="1"/>
    <col min="11219" max="11219" width="11.28515625" style="115" customWidth="1"/>
    <col min="11220" max="11220" width="12.140625" style="115" customWidth="1"/>
    <col min="11221" max="11221" width="13" style="115" customWidth="1"/>
    <col min="11222" max="11222" width="11.85546875" style="115" customWidth="1"/>
    <col min="11223" max="11223" width="13.42578125" style="115" customWidth="1"/>
    <col min="11224" max="11224" width="18" style="115" customWidth="1"/>
    <col min="11225" max="11225" width="13.28515625" style="115" customWidth="1"/>
    <col min="11226" max="11226" width="16.28515625" style="115" customWidth="1"/>
    <col min="11227" max="11228" width="11.85546875" style="115" customWidth="1"/>
    <col min="11229" max="11229" width="12.28515625" style="115" customWidth="1"/>
    <col min="11230" max="11230" width="14.85546875" style="115" customWidth="1"/>
    <col min="11231" max="11232" width="9.140625" style="115"/>
    <col min="11233" max="11233" width="10.28515625" style="115" customWidth="1"/>
    <col min="11234" max="11234" width="9.140625" style="115"/>
    <col min="11235" max="11235" width="11.140625" style="115" customWidth="1"/>
    <col min="11236" max="11236" width="14.5703125" style="115" customWidth="1"/>
    <col min="11237" max="11237" width="15.5703125" style="115" customWidth="1"/>
    <col min="11238" max="11238" width="9.140625" style="115"/>
    <col min="11239" max="11239" width="12" style="115" customWidth="1"/>
    <col min="11240" max="11240" width="20.85546875" style="115" customWidth="1"/>
    <col min="11241" max="11241" width="14.42578125" style="115" customWidth="1"/>
    <col min="11242" max="11244" width="9.140625" style="115"/>
    <col min="11245" max="11245" width="10.28515625" style="115" customWidth="1"/>
    <col min="11246" max="11246" width="11.28515625" style="115" customWidth="1"/>
    <col min="11247" max="11247" width="14.7109375" style="115" customWidth="1"/>
    <col min="11248" max="11248" width="15" style="115" customWidth="1"/>
    <col min="11249" max="11249" width="13.5703125" style="115" customWidth="1"/>
    <col min="11250" max="11250" width="15.42578125" style="115" customWidth="1"/>
    <col min="11251" max="11251" width="24.28515625" style="115" customWidth="1"/>
    <col min="11252" max="11252" width="9.140625" style="115"/>
    <col min="11253" max="11253" width="0" style="115" hidden="1" customWidth="1"/>
    <col min="11254" max="11467" width="9.140625" style="115"/>
    <col min="11468" max="11468" width="5.140625" style="115" customWidth="1"/>
    <col min="11469" max="11469" width="0" style="115" hidden="1" customWidth="1"/>
    <col min="11470" max="11470" width="12.28515625" style="115" customWidth="1"/>
    <col min="11471" max="11471" width="25.140625" style="115" customWidth="1"/>
    <col min="11472" max="11472" width="16.5703125" style="115" customWidth="1"/>
    <col min="11473" max="11473" width="12.42578125" style="115" customWidth="1"/>
    <col min="11474" max="11474" width="14.7109375" style="115" customWidth="1"/>
    <col min="11475" max="11475" width="11.28515625" style="115" customWidth="1"/>
    <col min="11476" max="11476" width="12.140625" style="115" customWidth="1"/>
    <col min="11477" max="11477" width="13" style="115" customWidth="1"/>
    <col min="11478" max="11478" width="11.85546875" style="115" customWidth="1"/>
    <col min="11479" max="11479" width="13.42578125" style="115" customWidth="1"/>
    <col min="11480" max="11480" width="18" style="115" customWidth="1"/>
    <col min="11481" max="11481" width="13.28515625" style="115" customWidth="1"/>
    <col min="11482" max="11482" width="16.28515625" style="115" customWidth="1"/>
    <col min="11483" max="11484" width="11.85546875" style="115" customWidth="1"/>
    <col min="11485" max="11485" width="12.28515625" style="115" customWidth="1"/>
    <col min="11486" max="11486" width="14.85546875" style="115" customWidth="1"/>
    <col min="11487" max="11488" width="9.140625" style="115"/>
    <col min="11489" max="11489" width="10.28515625" style="115" customWidth="1"/>
    <col min="11490" max="11490" width="9.140625" style="115"/>
    <col min="11491" max="11491" width="11.140625" style="115" customWidth="1"/>
    <col min="11492" max="11492" width="14.5703125" style="115" customWidth="1"/>
    <col min="11493" max="11493" width="15.5703125" style="115" customWidth="1"/>
    <col min="11494" max="11494" width="9.140625" style="115"/>
    <col min="11495" max="11495" width="12" style="115" customWidth="1"/>
    <col min="11496" max="11496" width="20.85546875" style="115" customWidth="1"/>
    <col min="11497" max="11497" width="14.42578125" style="115" customWidth="1"/>
    <col min="11498" max="11500" width="9.140625" style="115"/>
    <col min="11501" max="11501" width="10.28515625" style="115" customWidth="1"/>
    <col min="11502" max="11502" width="11.28515625" style="115" customWidth="1"/>
    <col min="11503" max="11503" width="14.7109375" style="115" customWidth="1"/>
    <col min="11504" max="11504" width="15" style="115" customWidth="1"/>
    <col min="11505" max="11505" width="13.5703125" style="115" customWidth="1"/>
    <col min="11506" max="11506" width="15.42578125" style="115" customWidth="1"/>
    <col min="11507" max="11507" width="24.28515625" style="115" customWidth="1"/>
    <col min="11508" max="11508" width="9.140625" style="115"/>
    <col min="11509" max="11509" width="0" style="115" hidden="1" customWidth="1"/>
    <col min="11510" max="11723" width="9.140625" style="115"/>
    <col min="11724" max="11724" width="5.140625" style="115" customWidth="1"/>
    <col min="11725" max="11725" width="0" style="115" hidden="1" customWidth="1"/>
    <col min="11726" max="11726" width="12.28515625" style="115" customWidth="1"/>
    <col min="11727" max="11727" width="25.140625" style="115" customWidth="1"/>
    <col min="11728" max="11728" width="16.5703125" style="115" customWidth="1"/>
    <col min="11729" max="11729" width="12.42578125" style="115" customWidth="1"/>
    <col min="11730" max="11730" width="14.7109375" style="115" customWidth="1"/>
    <col min="11731" max="11731" width="11.28515625" style="115" customWidth="1"/>
    <col min="11732" max="11732" width="12.140625" style="115" customWidth="1"/>
    <col min="11733" max="11733" width="13" style="115" customWidth="1"/>
    <col min="11734" max="11734" width="11.85546875" style="115" customWidth="1"/>
    <col min="11735" max="11735" width="13.42578125" style="115" customWidth="1"/>
    <col min="11736" max="11736" width="18" style="115" customWidth="1"/>
    <col min="11737" max="11737" width="13.28515625" style="115" customWidth="1"/>
    <col min="11738" max="11738" width="16.28515625" style="115" customWidth="1"/>
    <col min="11739" max="11740" width="11.85546875" style="115" customWidth="1"/>
    <col min="11741" max="11741" width="12.28515625" style="115" customWidth="1"/>
    <col min="11742" max="11742" width="14.85546875" style="115" customWidth="1"/>
    <col min="11743" max="11744" width="9.140625" style="115"/>
    <col min="11745" max="11745" width="10.28515625" style="115" customWidth="1"/>
    <col min="11746" max="11746" width="9.140625" style="115"/>
    <col min="11747" max="11747" width="11.140625" style="115" customWidth="1"/>
    <col min="11748" max="11748" width="14.5703125" style="115" customWidth="1"/>
    <col min="11749" max="11749" width="15.5703125" style="115" customWidth="1"/>
    <col min="11750" max="11750" width="9.140625" style="115"/>
    <col min="11751" max="11751" width="12" style="115" customWidth="1"/>
    <col min="11752" max="11752" width="20.85546875" style="115" customWidth="1"/>
    <col min="11753" max="11753" width="14.42578125" style="115" customWidth="1"/>
    <col min="11754" max="11756" width="9.140625" style="115"/>
    <col min="11757" max="11757" width="10.28515625" style="115" customWidth="1"/>
    <col min="11758" max="11758" width="11.28515625" style="115" customWidth="1"/>
    <col min="11759" max="11759" width="14.7109375" style="115" customWidth="1"/>
    <col min="11760" max="11760" width="15" style="115" customWidth="1"/>
    <col min="11761" max="11761" width="13.5703125" style="115" customWidth="1"/>
    <col min="11762" max="11762" width="15.42578125" style="115" customWidth="1"/>
    <col min="11763" max="11763" width="24.28515625" style="115" customWidth="1"/>
    <col min="11764" max="11764" width="9.140625" style="115"/>
    <col min="11765" max="11765" width="0" style="115" hidden="1" customWidth="1"/>
    <col min="11766" max="11979" width="9.140625" style="115"/>
    <col min="11980" max="11980" width="5.140625" style="115" customWidth="1"/>
    <col min="11981" max="11981" width="0" style="115" hidden="1" customWidth="1"/>
    <col min="11982" max="11982" width="12.28515625" style="115" customWidth="1"/>
    <col min="11983" max="11983" width="25.140625" style="115" customWidth="1"/>
    <col min="11984" max="11984" width="16.5703125" style="115" customWidth="1"/>
    <col min="11985" max="11985" width="12.42578125" style="115" customWidth="1"/>
    <col min="11986" max="11986" width="14.7109375" style="115" customWidth="1"/>
    <col min="11987" max="11987" width="11.28515625" style="115" customWidth="1"/>
    <col min="11988" max="11988" width="12.140625" style="115" customWidth="1"/>
    <col min="11989" max="11989" width="13" style="115" customWidth="1"/>
    <col min="11990" max="11990" width="11.85546875" style="115" customWidth="1"/>
    <col min="11991" max="11991" width="13.42578125" style="115" customWidth="1"/>
    <col min="11992" max="11992" width="18" style="115" customWidth="1"/>
    <col min="11993" max="11993" width="13.28515625" style="115" customWidth="1"/>
    <col min="11994" max="11994" width="16.28515625" style="115" customWidth="1"/>
    <col min="11995" max="11996" width="11.85546875" style="115" customWidth="1"/>
    <col min="11997" max="11997" width="12.28515625" style="115" customWidth="1"/>
    <col min="11998" max="11998" width="14.85546875" style="115" customWidth="1"/>
    <col min="11999" max="12000" width="9.140625" style="115"/>
    <col min="12001" max="12001" width="10.28515625" style="115" customWidth="1"/>
    <col min="12002" max="12002" width="9.140625" style="115"/>
    <col min="12003" max="12003" width="11.140625" style="115" customWidth="1"/>
    <col min="12004" max="12004" width="14.5703125" style="115" customWidth="1"/>
    <col min="12005" max="12005" width="15.5703125" style="115" customWidth="1"/>
    <col min="12006" max="12006" width="9.140625" style="115"/>
    <col min="12007" max="12007" width="12" style="115" customWidth="1"/>
    <col min="12008" max="12008" width="20.85546875" style="115" customWidth="1"/>
    <col min="12009" max="12009" width="14.42578125" style="115" customWidth="1"/>
    <col min="12010" max="12012" width="9.140625" style="115"/>
    <col min="12013" max="12013" width="10.28515625" style="115" customWidth="1"/>
    <col min="12014" max="12014" width="11.28515625" style="115" customWidth="1"/>
    <col min="12015" max="12015" width="14.7109375" style="115" customWidth="1"/>
    <col min="12016" max="12016" width="15" style="115" customWidth="1"/>
    <col min="12017" max="12017" width="13.5703125" style="115" customWidth="1"/>
    <col min="12018" max="12018" width="15.42578125" style="115" customWidth="1"/>
    <col min="12019" max="12019" width="24.28515625" style="115" customWidth="1"/>
    <col min="12020" max="12020" width="9.140625" style="115"/>
    <col min="12021" max="12021" width="0" style="115" hidden="1" customWidth="1"/>
    <col min="12022" max="12235" width="9.140625" style="115"/>
    <col min="12236" max="12236" width="5.140625" style="115" customWidth="1"/>
    <col min="12237" max="12237" width="0" style="115" hidden="1" customWidth="1"/>
    <col min="12238" max="12238" width="12.28515625" style="115" customWidth="1"/>
    <col min="12239" max="12239" width="25.140625" style="115" customWidth="1"/>
    <col min="12240" max="12240" width="16.5703125" style="115" customWidth="1"/>
    <col min="12241" max="12241" width="12.42578125" style="115" customWidth="1"/>
    <col min="12242" max="12242" width="14.7109375" style="115" customWidth="1"/>
    <col min="12243" max="12243" width="11.28515625" style="115" customWidth="1"/>
    <col min="12244" max="12244" width="12.140625" style="115" customWidth="1"/>
    <col min="12245" max="12245" width="13" style="115" customWidth="1"/>
    <col min="12246" max="12246" width="11.85546875" style="115" customWidth="1"/>
    <col min="12247" max="12247" width="13.42578125" style="115" customWidth="1"/>
    <col min="12248" max="12248" width="18" style="115" customWidth="1"/>
    <col min="12249" max="12249" width="13.28515625" style="115" customWidth="1"/>
    <col min="12250" max="12250" width="16.28515625" style="115" customWidth="1"/>
    <col min="12251" max="12252" width="11.85546875" style="115" customWidth="1"/>
    <col min="12253" max="12253" width="12.28515625" style="115" customWidth="1"/>
    <col min="12254" max="12254" width="14.85546875" style="115" customWidth="1"/>
    <col min="12255" max="12256" width="9.140625" style="115"/>
    <col min="12257" max="12257" width="10.28515625" style="115" customWidth="1"/>
    <col min="12258" max="12258" width="9.140625" style="115"/>
    <col min="12259" max="12259" width="11.140625" style="115" customWidth="1"/>
    <col min="12260" max="12260" width="14.5703125" style="115" customWidth="1"/>
    <col min="12261" max="12261" width="15.5703125" style="115" customWidth="1"/>
    <col min="12262" max="12262" width="9.140625" style="115"/>
    <col min="12263" max="12263" width="12" style="115" customWidth="1"/>
    <col min="12264" max="12264" width="20.85546875" style="115" customWidth="1"/>
    <col min="12265" max="12265" width="14.42578125" style="115" customWidth="1"/>
    <col min="12266" max="12268" width="9.140625" style="115"/>
    <col min="12269" max="12269" width="10.28515625" style="115" customWidth="1"/>
    <col min="12270" max="12270" width="11.28515625" style="115" customWidth="1"/>
    <col min="12271" max="12271" width="14.7109375" style="115" customWidth="1"/>
    <col min="12272" max="12272" width="15" style="115" customWidth="1"/>
    <col min="12273" max="12273" width="13.5703125" style="115" customWidth="1"/>
    <col min="12274" max="12274" width="15.42578125" style="115" customWidth="1"/>
    <col min="12275" max="12275" width="24.28515625" style="115" customWidth="1"/>
    <col min="12276" max="12276" width="9.140625" style="115"/>
    <col min="12277" max="12277" width="0" style="115" hidden="1" customWidth="1"/>
    <col min="12278" max="12491" width="9.140625" style="115"/>
    <col min="12492" max="12492" width="5.140625" style="115" customWidth="1"/>
    <col min="12493" max="12493" width="0" style="115" hidden="1" customWidth="1"/>
    <col min="12494" max="12494" width="12.28515625" style="115" customWidth="1"/>
    <col min="12495" max="12495" width="25.140625" style="115" customWidth="1"/>
    <col min="12496" max="12496" width="16.5703125" style="115" customWidth="1"/>
    <col min="12497" max="12497" width="12.42578125" style="115" customWidth="1"/>
    <col min="12498" max="12498" width="14.7109375" style="115" customWidth="1"/>
    <col min="12499" max="12499" width="11.28515625" style="115" customWidth="1"/>
    <col min="12500" max="12500" width="12.140625" style="115" customWidth="1"/>
    <col min="12501" max="12501" width="13" style="115" customWidth="1"/>
    <col min="12502" max="12502" width="11.85546875" style="115" customWidth="1"/>
    <col min="12503" max="12503" width="13.42578125" style="115" customWidth="1"/>
    <col min="12504" max="12504" width="18" style="115" customWidth="1"/>
    <col min="12505" max="12505" width="13.28515625" style="115" customWidth="1"/>
    <col min="12506" max="12506" width="16.28515625" style="115" customWidth="1"/>
    <col min="12507" max="12508" width="11.85546875" style="115" customWidth="1"/>
    <col min="12509" max="12509" width="12.28515625" style="115" customWidth="1"/>
    <col min="12510" max="12510" width="14.85546875" style="115" customWidth="1"/>
    <col min="12511" max="12512" width="9.140625" style="115"/>
    <col min="12513" max="12513" width="10.28515625" style="115" customWidth="1"/>
    <col min="12514" max="12514" width="9.140625" style="115"/>
    <col min="12515" max="12515" width="11.140625" style="115" customWidth="1"/>
    <col min="12516" max="12516" width="14.5703125" style="115" customWidth="1"/>
    <col min="12517" max="12517" width="15.5703125" style="115" customWidth="1"/>
    <col min="12518" max="12518" width="9.140625" style="115"/>
    <col min="12519" max="12519" width="12" style="115" customWidth="1"/>
    <col min="12520" max="12520" width="20.85546875" style="115" customWidth="1"/>
    <col min="12521" max="12521" width="14.42578125" style="115" customWidth="1"/>
    <col min="12522" max="12524" width="9.140625" style="115"/>
    <col min="12525" max="12525" width="10.28515625" style="115" customWidth="1"/>
    <col min="12526" max="12526" width="11.28515625" style="115" customWidth="1"/>
    <col min="12527" max="12527" width="14.7109375" style="115" customWidth="1"/>
    <col min="12528" max="12528" width="15" style="115" customWidth="1"/>
    <col min="12529" max="12529" width="13.5703125" style="115" customWidth="1"/>
    <col min="12530" max="12530" width="15.42578125" style="115" customWidth="1"/>
    <col min="12531" max="12531" width="24.28515625" style="115" customWidth="1"/>
    <col min="12532" max="12532" width="9.140625" style="115"/>
    <col min="12533" max="12533" width="0" style="115" hidden="1" customWidth="1"/>
    <col min="12534" max="12747" width="9.140625" style="115"/>
    <col min="12748" max="12748" width="5.140625" style="115" customWidth="1"/>
    <col min="12749" max="12749" width="0" style="115" hidden="1" customWidth="1"/>
    <col min="12750" max="12750" width="12.28515625" style="115" customWidth="1"/>
    <col min="12751" max="12751" width="25.140625" style="115" customWidth="1"/>
    <col min="12752" max="12752" width="16.5703125" style="115" customWidth="1"/>
    <col min="12753" max="12753" width="12.42578125" style="115" customWidth="1"/>
    <col min="12754" max="12754" width="14.7109375" style="115" customWidth="1"/>
    <col min="12755" max="12755" width="11.28515625" style="115" customWidth="1"/>
    <col min="12756" max="12756" width="12.140625" style="115" customWidth="1"/>
    <col min="12757" max="12757" width="13" style="115" customWidth="1"/>
    <col min="12758" max="12758" width="11.85546875" style="115" customWidth="1"/>
    <col min="12759" max="12759" width="13.42578125" style="115" customWidth="1"/>
    <col min="12760" max="12760" width="18" style="115" customWidth="1"/>
    <col min="12761" max="12761" width="13.28515625" style="115" customWidth="1"/>
    <col min="12762" max="12762" width="16.28515625" style="115" customWidth="1"/>
    <col min="12763" max="12764" width="11.85546875" style="115" customWidth="1"/>
    <col min="12765" max="12765" width="12.28515625" style="115" customWidth="1"/>
    <col min="12766" max="12766" width="14.85546875" style="115" customWidth="1"/>
    <col min="12767" max="12768" width="9.140625" style="115"/>
    <col min="12769" max="12769" width="10.28515625" style="115" customWidth="1"/>
    <col min="12770" max="12770" width="9.140625" style="115"/>
    <col min="12771" max="12771" width="11.140625" style="115" customWidth="1"/>
    <col min="12772" max="12772" width="14.5703125" style="115" customWidth="1"/>
    <col min="12773" max="12773" width="15.5703125" style="115" customWidth="1"/>
    <col min="12774" max="12774" width="9.140625" style="115"/>
    <col min="12775" max="12775" width="12" style="115" customWidth="1"/>
    <col min="12776" max="12776" width="20.85546875" style="115" customWidth="1"/>
    <col min="12777" max="12777" width="14.42578125" style="115" customWidth="1"/>
    <col min="12778" max="12780" width="9.140625" style="115"/>
    <col min="12781" max="12781" width="10.28515625" style="115" customWidth="1"/>
    <col min="12782" max="12782" width="11.28515625" style="115" customWidth="1"/>
    <col min="12783" max="12783" width="14.7109375" style="115" customWidth="1"/>
    <col min="12784" max="12784" width="15" style="115" customWidth="1"/>
    <col min="12785" max="12785" width="13.5703125" style="115" customWidth="1"/>
    <col min="12786" max="12786" width="15.42578125" style="115" customWidth="1"/>
    <col min="12787" max="12787" width="24.28515625" style="115" customWidth="1"/>
    <col min="12788" max="12788" width="9.140625" style="115"/>
    <col min="12789" max="12789" width="0" style="115" hidden="1" customWidth="1"/>
    <col min="12790" max="13003" width="9.140625" style="115"/>
    <col min="13004" max="13004" width="5.140625" style="115" customWidth="1"/>
    <col min="13005" max="13005" width="0" style="115" hidden="1" customWidth="1"/>
    <col min="13006" max="13006" width="12.28515625" style="115" customWidth="1"/>
    <col min="13007" max="13007" width="25.140625" style="115" customWidth="1"/>
    <col min="13008" max="13008" width="16.5703125" style="115" customWidth="1"/>
    <col min="13009" max="13009" width="12.42578125" style="115" customWidth="1"/>
    <col min="13010" max="13010" width="14.7109375" style="115" customWidth="1"/>
    <col min="13011" max="13011" width="11.28515625" style="115" customWidth="1"/>
    <col min="13012" max="13012" width="12.140625" style="115" customWidth="1"/>
    <col min="13013" max="13013" width="13" style="115" customWidth="1"/>
    <col min="13014" max="13014" width="11.85546875" style="115" customWidth="1"/>
    <col min="13015" max="13015" width="13.42578125" style="115" customWidth="1"/>
    <col min="13016" max="13016" width="18" style="115" customWidth="1"/>
    <col min="13017" max="13017" width="13.28515625" style="115" customWidth="1"/>
    <col min="13018" max="13018" width="16.28515625" style="115" customWidth="1"/>
    <col min="13019" max="13020" width="11.85546875" style="115" customWidth="1"/>
    <col min="13021" max="13021" width="12.28515625" style="115" customWidth="1"/>
    <col min="13022" max="13022" width="14.85546875" style="115" customWidth="1"/>
    <col min="13023" max="13024" width="9.140625" style="115"/>
    <col min="13025" max="13025" width="10.28515625" style="115" customWidth="1"/>
    <col min="13026" max="13026" width="9.140625" style="115"/>
    <col min="13027" max="13027" width="11.140625" style="115" customWidth="1"/>
    <col min="13028" max="13028" width="14.5703125" style="115" customWidth="1"/>
    <col min="13029" max="13029" width="15.5703125" style="115" customWidth="1"/>
    <col min="13030" max="13030" width="9.140625" style="115"/>
    <col min="13031" max="13031" width="12" style="115" customWidth="1"/>
    <col min="13032" max="13032" width="20.85546875" style="115" customWidth="1"/>
    <col min="13033" max="13033" width="14.42578125" style="115" customWidth="1"/>
    <col min="13034" max="13036" width="9.140625" style="115"/>
    <col min="13037" max="13037" width="10.28515625" style="115" customWidth="1"/>
    <col min="13038" max="13038" width="11.28515625" style="115" customWidth="1"/>
    <col min="13039" max="13039" width="14.7109375" style="115" customWidth="1"/>
    <col min="13040" max="13040" width="15" style="115" customWidth="1"/>
    <col min="13041" max="13041" width="13.5703125" style="115" customWidth="1"/>
    <col min="13042" max="13042" width="15.42578125" style="115" customWidth="1"/>
    <col min="13043" max="13043" width="24.28515625" style="115" customWidth="1"/>
    <col min="13044" max="13044" width="9.140625" style="115"/>
    <col min="13045" max="13045" width="0" style="115" hidden="1" customWidth="1"/>
    <col min="13046" max="13259" width="9.140625" style="115"/>
    <col min="13260" max="13260" width="5.140625" style="115" customWidth="1"/>
    <col min="13261" max="13261" width="0" style="115" hidden="1" customWidth="1"/>
    <col min="13262" max="13262" width="12.28515625" style="115" customWidth="1"/>
    <col min="13263" max="13263" width="25.140625" style="115" customWidth="1"/>
    <col min="13264" max="13264" width="16.5703125" style="115" customWidth="1"/>
    <col min="13265" max="13265" width="12.42578125" style="115" customWidth="1"/>
    <col min="13266" max="13266" width="14.7109375" style="115" customWidth="1"/>
    <col min="13267" max="13267" width="11.28515625" style="115" customWidth="1"/>
    <col min="13268" max="13268" width="12.140625" style="115" customWidth="1"/>
    <col min="13269" max="13269" width="13" style="115" customWidth="1"/>
    <col min="13270" max="13270" width="11.85546875" style="115" customWidth="1"/>
    <col min="13271" max="13271" width="13.42578125" style="115" customWidth="1"/>
    <col min="13272" max="13272" width="18" style="115" customWidth="1"/>
    <col min="13273" max="13273" width="13.28515625" style="115" customWidth="1"/>
    <col min="13274" max="13274" width="16.28515625" style="115" customWidth="1"/>
    <col min="13275" max="13276" width="11.85546875" style="115" customWidth="1"/>
    <col min="13277" max="13277" width="12.28515625" style="115" customWidth="1"/>
    <col min="13278" max="13278" width="14.85546875" style="115" customWidth="1"/>
    <col min="13279" max="13280" width="9.140625" style="115"/>
    <col min="13281" max="13281" width="10.28515625" style="115" customWidth="1"/>
    <col min="13282" max="13282" width="9.140625" style="115"/>
    <col min="13283" max="13283" width="11.140625" style="115" customWidth="1"/>
    <col min="13284" max="13284" width="14.5703125" style="115" customWidth="1"/>
    <col min="13285" max="13285" width="15.5703125" style="115" customWidth="1"/>
    <col min="13286" max="13286" width="9.140625" style="115"/>
    <col min="13287" max="13287" width="12" style="115" customWidth="1"/>
    <col min="13288" max="13288" width="20.85546875" style="115" customWidth="1"/>
    <col min="13289" max="13289" width="14.42578125" style="115" customWidth="1"/>
    <col min="13290" max="13292" width="9.140625" style="115"/>
    <col min="13293" max="13293" width="10.28515625" style="115" customWidth="1"/>
    <col min="13294" max="13294" width="11.28515625" style="115" customWidth="1"/>
    <col min="13295" max="13295" width="14.7109375" style="115" customWidth="1"/>
    <col min="13296" max="13296" width="15" style="115" customWidth="1"/>
    <col min="13297" max="13297" width="13.5703125" style="115" customWidth="1"/>
    <col min="13298" max="13298" width="15.42578125" style="115" customWidth="1"/>
    <col min="13299" max="13299" width="24.28515625" style="115" customWidth="1"/>
    <col min="13300" max="13300" width="9.140625" style="115"/>
    <col min="13301" max="13301" width="0" style="115" hidden="1" customWidth="1"/>
    <col min="13302" max="13515" width="9.140625" style="115"/>
    <col min="13516" max="13516" width="5.140625" style="115" customWidth="1"/>
    <col min="13517" max="13517" width="0" style="115" hidden="1" customWidth="1"/>
    <col min="13518" max="13518" width="12.28515625" style="115" customWidth="1"/>
    <col min="13519" max="13519" width="25.140625" style="115" customWidth="1"/>
    <col min="13520" max="13520" width="16.5703125" style="115" customWidth="1"/>
    <col min="13521" max="13521" width="12.42578125" style="115" customWidth="1"/>
    <col min="13522" max="13522" width="14.7109375" style="115" customWidth="1"/>
    <col min="13523" max="13523" width="11.28515625" style="115" customWidth="1"/>
    <col min="13524" max="13524" width="12.140625" style="115" customWidth="1"/>
    <col min="13525" max="13525" width="13" style="115" customWidth="1"/>
    <col min="13526" max="13526" width="11.85546875" style="115" customWidth="1"/>
    <col min="13527" max="13527" width="13.42578125" style="115" customWidth="1"/>
    <col min="13528" max="13528" width="18" style="115" customWidth="1"/>
    <col min="13529" max="13529" width="13.28515625" style="115" customWidth="1"/>
    <col min="13530" max="13530" width="16.28515625" style="115" customWidth="1"/>
    <col min="13531" max="13532" width="11.85546875" style="115" customWidth="1"/>
    <col min="13533" max="13533" width="12.28515625" style="115" customWidth="1"/>
    <col min="13534" max="13534" width="14.85546875" style="115" customWidth="1"/>
    <col min="13535" max="13536" width="9.140625" style="115"/>
    <col min="13537" max="13537" width="10.28515625" style="115" customWidth="1"/>
    <col min="13538" max="13538" width="9.140625" style="115"/>
    <col min="13539" max="13539" width="11.140625" style="115" customWidth="1"/>
    <col min="13540" max="13540" width="14.5703125" style="115" customWidth="1"/>
    <col min="13541" max="13541" width="15.5703125" style="115" customWidth="1"/>
    <col min="13542" max="13542" width="9.140625" style="115"/>
    <col min="13543" max="13543" width="12" style="115" customWidth="1"/>
    <col min="13544" max="13544" width="20.85546875" style="115" customWidth="1"/>
    <col min="13545" max="13545" width="14.42578125" style="115" customWidth="1"/>
    <col min="13546" max="13548" width="9.140625" style="115"/>
    <col min="13549" max="13549" width="10.28515625" style="115" customWidth="1"/>
    <col min="13550" max="13550" width="11.28515625" style="115" customWidth="1"/>
    <col min="13551" max="13551" width="14.7109375" style="115" customWidth="1"/>
    <col min="13552" max="13552" width="15" style="115" customWidth="1"/>
    <col min="13553" max="13553" width="13.5703125" style="115" customWidth="1"/>
    <col min="13554" max="13554" width="15.42578125" style="115" customWidth="1"/>
    <col min="13555" max="13555" width="24.28515625" style="115" customWidth="1"/>
    <col min="13556" max="13556" width="9.140625" style="115"/>
    <col min="13557" max="13557" width="0" style="115" hidden="1" customWidth="1"/>
    <col min="13558" max="13771" width="9.140625" style="115"/>
    <col min="13772" max="13772" width="5.140625" style="115" customWidth="1"/>
    <col min="13773" max="13773" width="0" style="115" hidden="1" customWidth="1"/>
    <col min="13774" max="13774" width="12.28515625" style="115" customWidth="1"/>
    <col min="13775" max="13775" width="25.140625" style="115" customWidth="1"/>
    <col min="13776" max="13776" width="16.5703125" style="115" customWidth="1"/>
    <col min="13777" max="13777" width="12.42578125" style="115" customWidth="1"/>
    <col min="13778" max="13778" width="14.7109375" style="115" customWidth="1"/>
    <col min="13779" max="13779" width="11.28515625" style="115" customWidth="1"/>
    <col min="13780" max="13780" width="12.140625" style="115" customWidth="1"/>
    <col min="13781" max="13781" width="13" style="115" customWidth="1"/>
    <col min="13782" max="13782" width="11.85546875" style="115" customWidth="1"/>
    <col min="13783" max="13783" width="13.42578125" style="115" customWidth="1"/>
    <col min="13784" max="13784" width="18" style="115" customWidth="1"/>
    <col min="13785" max="13785" width="13.28515625" style="115" customWidth="1"/>
    <col min="13786" max="13786" width="16.28515625" style="115" customWidth="1"/>
    <col min="13787" max="13788" width="11.85546875" style="115" customWidth="1"/>
    <col min="13789" max="13789" width="12.28515625" style="115" customWidth="1"/>
    <col min="13790" max="13790" width="14.85546875" style="115" customWidth="1"/>
    <col min="13791" max="13792" width="9.140625" style="115"/>
    <col min="13793" max="13793" width="10.28515625" style="115" customWidth="1"/>
    <col min="13794" max="13794" width="9.140625" style="115"/>
    <col min="13795" max="13795" width="11.140625" style="115" customWidth="1"/>
    <col min="13796" max="13796" width="14.5703125" style="115" customWidth="1"/>
    <col min="13797" max="13797" width="15.5703125" style="115" customWidth="1"/>
    <col min="13798" max="13798" width="9.140625" style="115"/>
    <col min="13799" max="13799" width="12" style="115" customWidth="1"/>
    <col min="13800" max="13800" width="20.85546875" style="115" customWidth="1"/>
    <col min="13801" max="13801" width="14.42578125" style="115" customWidth="1"/>
    <col min="13802" max="13804" width="9.140625" style="115"/>
    <col min="13805" max="13805" width="10.28515625" style="115" customWidth="1"/>
    <col min="13806" max="13806" width="11.28515625" style="115" customWidth="1"/>
    <col min="13807" max="13807" width="14.7109375" style="115" customWidth="1"/>
    <col min="13808" max="13808" width="15" style="115" customWidth="1"/>
    <col min="13809" max="13809" width="13.5703125" style="115" customWidth="1"/>
    <col min="13810" max="13810" width="15.42578125" style="115" customWidth="1"/>
    <col min="13811" max="13811" width="24.28515625" style="115" customWidth="1"/>
    <col min="13812" max="13812" width="9.140625" style="115"/>
    <col min="13813" max="13813" width="0" style="115" hidden="1" customWidth="1"/>
    <col min="13814" max="14027" width="9.140625" style="115"/>
    <col min="14028" max="14028" width="5.140625" style="115" customWidth="1"/>
    <col min="14029" max="14029" width="0" style="115" hidden="1" customWidth="1"/>
    <col min="14030" max="14030" width="12.28515625" style="115" customWidth="1"/>
    <col min="14031" max="14031" width="25.140625" style="115" customWidth="1"/>
    <col min="14032" max="14032" width="16.5703125" style="115" customWidth="1"/>
    <col min="14033" max="14033" width="12.42578125" style="115" customWidth="1"/>
    <col min="14034" max="14034" width="14.7109375" style="115" customWidth="1"/>
    <col min="14035" max="14035" width="11.28515625" style="115" customWidth="1"/>
    <col min="14036" max="14036" width="12.140625" style="115" customWidth="1"/>
    <col min="14037" max="14037" width="13" style="115" customWidth="1"/>
    <col min="14038" max="14038" width="11.85546875" style="115" customWidth="1"/>
    <col min="14039" max="14039" width="13.42578125" style="115" customWidth="1"/>
    <col min="14040" max="14040" width="18" style="115" customWidth="1"/>
    <col min="14041" max="14041" width="13.28515625" style="115" customWidth="1"/>
    <col min="14042" max="14042" width="16.28515625" style="115" customWidth="1"/>
    <col min="14043" max="14044" width="11.85546875" style="115" customWidth="1"/>
    <col min="14045" max="14045" width="12.28515625" style="115" customWidth="1"/>
    <col min="14046" max="14046" width="14.85546875" style="115" customWidth="1"/>
    <col min="14047" max="14048" width="9.140625" style="115"/>
    <col min="14049" max="14049" width="10.28515625" style="115" customWidth="1"/>
    <col min="14050" max="14050" width="9.140625" style="115"/>
    <col min="14051" max="14051" width="11.140625" style="115" customWidth="1"/>
    <col min="14052" max="14052" width="14.5703125" style="115" customWidth="1"/>
    <col min="14053" max="14053" width="15.5703125" style="115" customWidth="1"/>
    <col min="14054" max="14054" width="9.140625" style="115"/>
    <col min="14055" max="14055" width="12" style="115" customWidth="1"/>
    <col min="14056" max="14056" width="20.85546875" style="115" customWidth="1"/>
    <col min="14057" max="14057" width="14.42578125" style="115" customWidth="1"/>
    <col min="14058" max="14060" width="9.140625" style="115"/>
    <col min="14061" max="14061" width="10.28515625" style="115" customWidth="1"/>
    <col min="14062" max="14062" width="11.28515625" style="115" customWidth="1"/>
    <col min="14063" max="14063" width="14.7109375" style="115" customWidth="1"/>
    <col min="14064" max="14064" width="15" style="115" customWidth="1"/>
    <col min="14065" max="14065" width="13.5703125" style="115" customWidth="1"/>
    <col min="14066" max="14066" width="15.42578125" style="115" customWidth="1"/>
    <col min="14067" max="14067" width="24.28515625" style="115" customWidth="1"/>
    <col min="14068" max="14068" width="9.140625" style="115"/>
    <col min="14069" max="14069" width="0" style="115" hidden="1" customWidth="1"/>
    <col min="14070" max="14283" width="9.140625" style="115"/>
    <col min="14284" max="14284" width="5.140625" style="115" customWidth="1"/>
    <col min="14285" max="14285" width="0" style="115" hidden="1" customWidth="1"/>
    <col min="14286" max="14286" width="12.28515625" style="115" customWidth="1"/>
    <col min="14287" max="14287" width="25.140625" style="115" customWidth="1"/>
    <col min="14288" max="14288" width="16.5703125" style="115" customWidth="1"/>
    <col min="14289" max="14289" width="12.42578125" style="115" customWidth="1"/>
    <col min="14290" max="14290" width="14.7109375" style="115" customWidth="1"/>
    <col min="14291" max="14291" width="11.28515625" style="115" customWidth="1"/>
    <col min="14292" max="14292" width="12.140625" style="115" customWidth="1"/>
    <col min="14293" max="14293" width="13" style="115" customWidth="1"/>
    <col min="14294" max="14294" width="11.85546875" style="115" customWidth="1"/>
    <col min="14295" max="14295" width="13.42578125" style="115" customWidth="1"/>
    <col min="14296" max="14296" width="18" style="115" customWidth="1"/>
    <col min="14297" max="14297" width="13.28515625" style="115" customWidth="1"/>
    <col min="14298" max="14298" width="16.28515625" style="115" customWidth="1"/>
    <col min="14299" max="14300" width="11.85546875" style="115" customWidth="1"/>
    <col min="14301" max="14301" width="12.28515625" style="115" customWidth="1"/>
    <col min="14302" max="14302" width="14.85546875" style="115" customWidth="1"/>
    <col min="14303" max="14304" width="9.140625" style="115"/>
    <col min="14305" max="14305" width="10.28515625" style="115" customWidth="1"/>
    <col min="14306" max="14306" width="9.140625" style="115"/>
    <col min="14307" max="14307" width="11.140625" style="115" customWidth="1"/>
    <col min="14308" max="14308" width="14.5703125" style="115" customWidth="1"/>
    <col min="14309" max="14309" width="15.5703125" style="115" customWidth="1"/>
    <col min="14310" max="14310" width="9.140625" style="115"/>
    <col min="14311" max="14311" width="12" style="115" customWidth="1"/>
    <col min="14312" max="14312" width="20.85546875" style="115" customWidth="1"/>
    <col min="14313" max="14313" width="14.42578125" style="115" customWidth="1"/>
    <col min="14314" max="14316" width="9.140625" style="115"/>
    <col min="14317" max="14317" width="10.28515625" style="115" customWidth="1"/>
    <col min="14318" max="14318" width="11.28515625" style="115" customWidth="1"/>
    <col min="14319" max="14319" width="14.7109375" style="115" customWidth="1"/>
    <col min="14320" max="14320" width="15" style="115" customWidth="1"/>
    <col min="14321" max="14321" width="13.5703125" style="115" customWidth="1"/>
    <col min="14322" max="14322" width="15.42578125" style="115" customWidth="1"/>
    <col min="14323" max="14323" width="24.28515625" style="115" customWidth="1"/>
    <col min="14324" max="14324" width="9.140625" style="115"/>
    <col min="14325" max="14325" width="0" style="115" hidden="1" customWidth="1"/>
    <col min="14326" max="14539" width="9.140625" style="115"/>
    <col min="14540" max="14540" width="5.140625" style="115" customWidth="1"/>
    <col min="14541" max="14541" width="0" style="115" hidden="1" customWidth="1"/>
    <col min="14542" max="14542" width="12.28515625" style="115" customWidth="1"/>
    <col min="14543" max="14543" width="25.140625" style="115" customWidth="1"/>
    <col min="14544" max="14544" width="16.5703125" style="115" customWidth="1"/>
    <col min="14545" max="14545" width="12.42578125" style="115" customWidth="1"/>
    <col min="14546" max="14546" width="14.7109375" style="115" customWidth="1"/>
    <col min="14547" max="14547" width="11.28515625" style="115" customWidth="1"/>
    <col min="14548" max="14548" width="12.140625" style="115" customWidth="1"/>
    <col min="14549" max="14549" width="13" style="115" customWidth="1"/>
    <col min="14550" max="14550" width="11.85546875" style="115" customWidth="1"/>
    <col min="14551" max="14551" width="13.42578125" style="115" customWidth="1"/>
    <col min="14552" max="14552" width="18" style="115" customWidth="1"/>
    <col min="14553" max="14553" width="13.28515625" style="115" customWidth="1"/>
    <col min="14554" max="14554" width="16.28515625" style="115" customWidth="1"/>
    <col min="14555" max="14556" width="11.85546875" style="115" customWidth="1"/>
    <col min="14557" max="14557" width="12.28515625" style="115" customWidth="1"/>
    <col min="14558" max="14558" width="14.85546875" style="115" customWidth="1"/>
    <col min="14559" max="14560" width="9.140625" style="115"/>
    <col min="14561" max="14561" width="10.28515625" style="115" customWidth="1"/>
    <col min="14562" max="14562" width="9.140625" style="115"/>
    <col min="14563" max="14563" width="11.140625" style="115" customWidth="1"/>
    <col min="14564" max="14564" width="14.5703125" style="115" customWidth="1"/>
    <col min="14565" max="14565" width="15.5703125" style="115" customWidth="1"/>
    <col min="14566" max="14566" width="9.140625" style="115"/>
    <col min="14567" max="14567" width="12" style="115" customWidth="1"/>
    <col min="14568" max="14568" width="20.85546875" style="115" customWidth="1"/>
    <col min="14569" max="14569" width="14.42578125" style="115" customWidth="1"/>
    <col min="14570" max="14572" width="9.140625" style="115"/>
    <col min="14573" max="14573" width="10.28515625" style="115" customWidth="1"/>
    <col min="14574" max="14574" width="11.28515625" style="115" customWidth="1"/>
    <col min="14575" max="14575" width="14.7109375" style="115" customWidth="1"/>
    <col min="14576" max="14576" width="15" style="115" customWidth="1"/>
    <col min="14577" max="14577" width="13.5703125" style="115" customWidth="1"/>
    <col min="14578" max="14578" width="15.42578125" style="115" customWidth="1"/>
    <col min="14579" max="14579" width="24.28515625" style="115" customWidth="1"/>
    <col min="14580" max="14580" width="9.140625" style="115"/>
    <col min="14581" max="14581" width="0" style="115" hidden="1" customWidth="1"/>
    <col min="14582" max="14795" width="9.140625" style="115"/>
    <col min="14796" max="14796" width="5.140625" style="115" customWidth="1"/>
    <col min="14797" max="14797" width="0" style="115" hidden="1" customWidth="1"/>
    <col min="14798" max="14798" width="12.28515625" style="115" customWidth="1"/>
    <col min="14799" max="14799" width="25.140625" style="115" customWidth="1"/>
    <col min="14800" max="14800" width="16.5703125" style="115" customWidth="1"/>
    <col min="14801" max="14801" width="12.42578125" style="115" customWidth="1"/>
    <col min="14802" max="14802" width="14.7109375" style="115" customWidth="1"/>
    <col min="14803" max="14803" width="11.28515625" style="115" customWidth="1"/>
    <col min="14804" max="14804" width="12.140625" style="115" customWidth="1"/>
    <col min="14805" max="14805" width="13" style="115" customWidth="1"/>
    <col min="14806" max="14806" width="11.85546875" style="115" customWidth="1"/>
    <col min="14807" max="14807" width="13.42578125" style="115" customWidth="1"/>
    <col min="14808" max="14808" width="18" style="115" customWidth="1"/>
    <col min="14809" max="14809" width="13.28515625" style="115" customWidth="1"/>
    <col min="14810" max="14810" width="16.28515625" style="115" customWidth="1"/>
    <col min="14811" max="14812" width="11.85546875" style="115" customWidth="1"/>
    <col min="14813" max="14813" width="12.28515625" style="115" customWidth="1"/>
    <col min="14814" max="14814" width="14.85546875" style="115" customWidth="1"/>
    <col min="14815" max="14816" width="9.140625" style="115"/>
    <col min="14817" max="14817" width="10.28515625" style="115" customWidth="1"/>
    <col min="14818" max="14818" width="9.140625" style="115"/>
    <col min="14819" max="14819" width="11.140625" style="115" customWidth="1"/>
    <col min="14820" max="14820" width="14.5703125" style="115" customWidth="1"/>
    <col min="14821" max="14821" width="15.5703125" style="115" customWidth="1"/>
    <col min="14822" max="14822" width="9.140625" style="115"/>
    <col min="14823" max="14823" width="12" style="115" customWidth="1"/>
    <col min="14824" max="14824" width="20.85546875" style="115" customWidth="1"/>
    <col min="14825" max="14825" width="14.42578125" style="115" customWidth="1"/>
    <col min="14826" max="14828" width="9.140625" style="115"/>
    <col min="14829" max="14829" width="10.28515625" style="115" customWidth="1"/>
    <col min="14830" max="14830" width="11.28515625" style="115" customWidth="1"/>
    <col min="14831" max="14831" width="14.7109375" style="115" customWidth="1"/>
    <col min="14832" max="14832" width="15" style="115" customWidth="1"/>
    <col min="14833" max="14833" width="13.5703125" style="115" customWidth="1"/>
    <col min="14834" max="14834" width="15.42578125" style="115" customWidth="1"/>
    <col min="14835" max="14835" width="24.28515625" style="115" customWidth="1"/>
    <col min="14836" max="14836" width="9.140625" style="115"/>
    <col min="14837" max="14837" width="0" style="115" hidden="1" customWidth="1"/>
    <col min="14838" max="15051" width="9.140625" style="115"/>
    <col min="15052" max="15052" width="5.140625" style="115" customWidth="1"/>
    <col min="15053" max="15053" width="0" style="115" hidden="1" customWidth="1"/>
    <col min="15054" max="15054" width="12.28515625" style="115" customWidth="1"/>
    <col min="15055" max="15055" width="25.140625" style="115" customWidth="1"/>
    <col min="15056" max="15056" width="16.5703125" style="115" customWidth="1"/>
    <col min="15057" max="15057" width="12.42578125" style="115" customWidth="1"/>
    <col min="15058" max="15058" width="14.7109375" style="115" customWidth="1"/>
    <col min="15059" max="15059" width="11.28515625" style="115" customWidth="1"/>
    <col min="15060" max="15060" width="12.140625" style="115" customWidth="1"/>
    <col min="15061" max="15061" width="13" style="115" customWidth="1"/>
    <col min="15062" max="15062" width="11.85546875" style="115" customWidth="1"/>
    <col min="15063" max="15063" width="13.42578125" style="115" customWidth="1"/>
    <col min="15064" max="15064" width="18" style="115" customWidth="1"/>
    <col min="15065" max="15065" width="13.28515625" style="115" customWidth="1"/>
    <col min="15066" max="15066" width="16.28515625" style="115" customWidth="1"/>
    <col min="15067" max="15068" width="11.85546875" style="115" customWidth="1"/>
    <col min="15069" max="15069" width="12.28515625" style="115" customWidth="1"/>
    <col min="15070" max="15070" width="14.85546875" style="115" customWidth="1"/>
    <col min="15071" max="15072" width="9.140625" style="115"/>
    <col min="15073" max="15073" width="10.28515625" style="115" customWidth="1"/>
    <col min="15074" max="15074" width="9.140625" style="115"/>
    <col min="15075" max="15075" width="11.140625" style="115" customWidth="1"/>
    <col min="15076" max="15076" width="14.5703125" style="115" customWidth="1"/>
    <col min="15077" max="15077" width="15.5703125" style="115" customWidth="1"/>
    <col min="15078" max="15078" width="9.140625" style="115"/>
    <col min="15079" max="15079" width="12" style="115" customWidth="1"/>
    <col min="15080" max="15080" width="20.85546875" style="115" customWidth="1"/>
    <col min="15081" max="15081" width="14.42578125" style="115" customWidth="1"/>
    <col min="15082" max="15084" width="9.140625" style="115"/>
    <col min="15085" max="15085" width="10.28515625" style="115" customWidth="1"/>
    <col min="15086" max="15086" width="11.28515625" style="115" customWidth="1"/>
    <col min="15087" max="15087" width="14.7109375" style="115" customWidth="1"/>
    <col min="15088" max="15088" width="15" style="115" customWidth="1"/>
    <col min="15089" max="15089" width="13.5703125" style="115" customWidth="1"/>
    <col min="15090" max="15090" width="15.42578125" style="115" customWidth="1"/>
    <col min="15091" max="15091" width="24.28515625" style="115" customWidth="1"/>
    <col min="15092" max="15092" width="9.140625" style="115"/>
    <col min="15093" max="15093" width="0" style="115" hidden="1" customWidth="1"/>
    <col min="15094" max="15307" width="9.140625" style="115"/>
    <col min="15308" max="15308" width="5.140625" style="115" customWidth="1"/>
    <col min="15309" max="15309" width="0" style="115" hidden="1" customWidth="1"/>
    <col min="15310" max="15310" width="12.28515625" style="115" customWidth="1"/>
    <col min="15311" max="15311" width="25.140625" style="115" customWidth="1"/>
    <col min="15312" max="15312" width="16.5703125" style="115" customWidth="1"/>
    <col min="15313" max="15313" width="12.42578125" style="115" customWidth="1"/>
    <col min="15314" max="15314" width="14.7109375" style="115" customWidth="1"/>
    <col min="15315" max="15315" width="11.28515625" style="115" customWidth="1"/>
    <col min="15316" max="15316" width="12.140625" style="115" customWidth="1"/>
    <col min="15317" max="15317" width="13" style="115" customWidth="1"/>
    <col min="15318" max="15318" width="11.85546875" style="115" customWidth="1"/>
    <col min="15319" max="15319" width="13.42578125" style="115" customWidth="1"/>
    <col min="15320" max="15320" width="18" style="115" customWidth="1"/>
    <col min="15321" max="15321" width="13.28515625" style="115" customWidth="1"/>
    <col min="15322" max="15322" width="16.28515625" style="115" customWidth="1"/>
    <col min="15323" max="15324" width="11.85546875" style="115" customWidth="1"/>
    <col min="15325" max="15325" width="12.28515625" style="115" customWidth="1"/>
    <col min="15326" max="15326" width="14.85546875" style="115" customWidth="1"/>
    <col min="15327" max="15328" width="9.140625" style="115"/>
    <col min="15329" max="15329" width="10.28515625" style="115" customWidth="1"/>
    <col min="15330" max="15330" width="9.140625" style="115"/>
    <col min="15331" max="15331" width="11.140625" style="115" customWidth="1"/>
    <col min="15332" max="15332" width="14.5703125" style="115" customWidth="1"/>
    <col min="15333" max="15333" width="15.5703125" style="115" customWidth="1"/>
    <col min="15334" max="15334" width="9.140625" style="115"/>
    <col min="15335" max="15335" width="12" style="115" customWidth="1"/>
    <col min="15336" max="15336" width="20.85546875" style="115" customWidth="1"/>
    <col min="15337" max="15337" width="14.42578125" style="115" customWidth="1"/>
    <col min="15338" max="15340" width="9.140625" style="115"/>
    <col min="15341" max="15341" width="10.28515625" style="115" customWidth="1"/>
    <col min="15342" max="15342" width="11.28515625" style="115" customWidth="1"/>
    <col min="15343" max="15343" width="14.7109375" style="115" customWidth="1"/>
    <col min="15344" max="15344" width="15" style="115" customWidth="1"/>
    <col min="15345" max="15345" width="13.5703125" style="115" customWidth="1"/>
    <col min="15346" max="15346" width="15.42578125" style="115" customWidth="1"/>
    <col min="15347" max="15347" width="24.28515625" style="115" customWidth="1"/>
    <col min="15348" max="15348" width="9.140625" style="115"/>
    <col min="15349" max="15349" width="0" style="115" hidden="1" customWidth="1"/>
    <col min="15350" max="15563" width="9.140625" style="115"/>
    <col min="15564" max="15564" width="5.140625" style="115" customWidth="1"/>
    <col min="15565" max="15565" width="0" style="115" hidden="1" customWidth="1"/>
    <col min="15566" max="15566" width="12.28515625" style="115" customWidth="1"/>
    <col min="15567" max="15567" width="25.140625" style="115" customWidth="1"/>
    <col min="15568" max="15568" width="16.5703125" style="115" customWidth="1"/>
    <col min="15569" max="15569" width="12.42578125" style="115" customWidth="1"/>
    <col min="15570" max="15570" width="14.7109375" style="115" customWidth="1"/>
    <col min="15571" max="15571" width="11.28515625" style="115" customWidth="1"/>
    <col min="15572" max="15572" width="12.140625" style="115" customWidth="1"/>
    <col min="15573" max="15573" width="13" style="115" customWidth="1"/>
    <col min="15574" max="15574" width="11.85546875" style="115" customWidth="1"/>
    <col min="15575" max="15575" width="13.42578125" style="115" customWidth="1"/>
    <col min="15576" max="15576" width="18" style="115" customWidth="1"/>
    <col min="15577" max="15577" width="13.28515625" style="115" customWidth="1"/>
    <col min="15578" max="15578" width="16.28515625" style="115" customWidth="1"/>
    <col min="15579" max="15580" width="11.85546875" style="115" customWidth="1"/>
    <col min="15581" max="15581" width="12.28515625" style="115" customWidth="1"/>
    <col min="15582" max="15582" width="14.85546875" style="115" customWidth="1"/>
    <col min="15583" max="15584" width="9.140625" style="115"/>
    <col min="15585" max="15585" width="10.28515625" style="115" customWidth="1"/>
    <col min="15586" max="15586" width="9.140625" style="115"/>
    <col min="15587" max="15587" width="11.140625" style="115" customWidth="1"/>
    <col min="15588" max="15588" width="14.5703125" style="115" customWidth="1"/>
    <col min="15589" max="15589" width="15.5703125" style="115" customWidth="1"/>
    <col min="15590" max="15590" width="9.140625" style="115"/>
    <col min="15591" max="15591" width="12" style="115" customWidth="1"/>
    <col min="15592" max="15592" width="20.85546875" style="115" customWidth="1"/>
    <col min="15593" max="15593" width="14.42578125" style="115" customWidth="1"/>
    <col min="15594" max="15596" width="9.140625" style="115"/>
    <col min="15597" max="15597" width="10.28515625" style="115" customWidth="1"/>
    <col min="15598" max="15598" width="11.28515625" style="115" customWidth="1"/>
    <col min="15599" max="15599" width="14.7109375" style="115" customWidth="1"/>
    <col min="15600" max="15600" width="15" style="115" customWidth="1"/>
    <col min="15601" max="15601" width="13.5703125" style="115" customWidth="1"/>
    <col min="15602" max="15602" width="15.42578125" style="115" customWidth="1"/>
    <col min="15603" max="15603" width="24.28515625" style="115" customWidth="1"/>
    <col min="15604" max="15604" width="9.140625" style="115"/>
    <col min="15605" max="15605" width="0" style="115" hidden="1" customWidth="1"/>
    <col min="15606" max="15819" width="9.140625" style="115"/>
    <col min="15820" max="15820" width="5.140625" style="115" customWidth="1"/>
    <col min="15821" max="15821" width="0" style="115" hidden="1" customWidth="1"/>
    <col min="15822" max="15822" width="12.28515625" style="115" customWidth="1"/>
    <col min="15823" max="15823" width="25.140625" style="115" customWidth="1"/>
    <col min="15824" max="15824" width="16.5703125" style="115" customWidth="1"/>
    <col min="15825" max="15825" width="12.42578125" style="115" customWidth="1"/>
    <col min="15826" max="15826" width="14.7109375" style="115" customWidth="1"/>
    <col min="15827" max="15827" width="11.28515625" style="115" customWidth="1"/>
    <col min="15828" max="15828" width="12.140625" style="115" customWidth="1"/>
    <col min="15829" max="15829" width="13" style="115" customWidth="1"/>
    <col min="15830" max="15830" width="11.85546875" style="115" customWidth="1"/>
    <col min="15831" max="15831" width="13.42578125" style="115" customWidth="1"/>
    <col min="15832" max="15832" width="18" style="115" customWidth="1"/>
    <col min="15833" max="15833" width="13.28515625" style="115" customWidth="1"/>
    <col min="15834" max="15834" width="16.28515625" style="115" customWidth="1"/>
    <col min="15835" max="15836" width="11.85546875" style="115" customWidth="1"/>
    <col min="15837" max="15837" width="12.28515625" style="115" customWidth="1"/>
    <col min="15838" max="15838" width="14.85546875" style="115" customWidth="1"/>
    <col min="15839" max="15840" width="9.140625" style="115"/>
    <col min="15841" max="15841" width="10.28515625" style="115" customWidth="1"/>
    <col min="15842" max="15842" width="9.140625" style="115"/>
    <col min="15843" max="15843" width="11.140625" style="115" customWidth="1"/>
    <col min="15844" max="15844" width="14.5703125" style="115" customWidth="1"/>
    <col min="15845" max="15845" width="15.5703125" style="115" customWidth="1"/>
    <col min="15846" max="15846" width="9.140625" style="115"/>
    <col min="15847" max="15847" width="12" style="115" customWidth="1"/>
    <col min="15848" max="15848" width="20.85546875" style="115" customWidth="1"/>
    <col min="15849" max="15849" width="14.42578125" style="115" customWidth="1"/>
    <col min="15850" max="15852" width="9.140625" style="115"/>
    <col min="15853" max="15853" width="10.28515625" style="115" customWidth="1"/>
    <col min="15854" max="15854" width="11.28515625" style="115" customWidth="1"/>
    <col min="15855" max="15855" width="14.7109375" style="115" customWidth="1"/>
    <col min="15856" max="15856" width="15" style="115" customWidth="1"/>
    <col min="15857" max="15857" width="13.5703125" style="115" customWidth="1"/>
    <col min="15858" max="15858" width="15.42578125" style="115" customWidth="1"/>
    <col min="15859" max="15859" width="24.28515625" style="115" customWidth="1"/>
    <col min="15860" max="15860" width="9.140625" style="115"/>
    <col min="15861" max="15861" width="0" style="115" hidden="1" customWidth="1"/>
    <col min="15862" max="16075" width="9.140625" style="115"/>
    <col min="16076" max="16076" width="5.140625" style="115" customWidth="1"/>
    <col min="16077" max="16077" width="0" style="115" hidden="1" customWidth="1"/>
    <col min="16078" max="16078" width="12.28515625" style="115" customWidth="1"/>
    <col min="16079" max="16079" width="25.140625" style="115" customWidth="1"/>
    <col min="16080" max="16080" width="16.5703125" style="115" customWidth="1"/>
    <col min="16081" max="16081" width="12.42578125" style="115" customWidth="1"/>
    <col min="16082" max="16082" width="14.7109375" style="115" customWidth="1"/>
    <col min="16083" max="16083" width="11.28515625" style="115" customWidth="1"/>
    <col min="16084" max="16084" width="12.140625" style="115" customWidth="1"/>
    <col min="16085" max="16085" width="13" style="115" customWidth="1"/>
    <col min="16086" max="16086" width="11.85546875" style="115" customWidth="1"/>
    <col min="16087" max="16087" width="13.42578125" style="115" customWidth="1"/>
    <col min="16088" max="16088" width="18" style="115" customWidth="1"/>
    <col min="16089" max="16089" width="13.28515625" style="115" customWidth="1"/>
    <col min="16090" max="16090" width="16.28515625" style="115" customWidth="1"/>
    <col min="16091" max="16092" width="11.85546875" style="115" customWidth="1"/>
    <col min="16093" max="16093" width="12.28515625" style="115" customWidth="1"/>
    <col min="16094" max="16094" width="14.85546875" style="115" customWidth="1"/>
    <col min="16095" max="16096" width="9.140625" style="115"/>
    <col min="16097" max="16097" width="10.28515625" style="115" customWidth="1"/>
    <col min="16098" max="16098" width="9.140625" style="115"/>
    <col min="16099" max="16099" width="11.140625" style="115" customWidth="1"/>
    <col min="16100" max="16100" width="14.5703125" style="115" customWidth="1"/>
    <col min="16101" max="16101" width="15.5703125" style="115" customWidth="1"/>
    <col min="16102" max="16102" width="9.140625" style="115"/>
    <col min="16103" max="16103" width="12" style="115" customWidth="1"/>
    <col min="16104" max="16104" width="20.85546875" style="115" customWidth="1"/>
    <col min="16105" max="16105" width="14.42578125" style="115" customWidth="1"/>
    <col min="16106" max="16108" width="9.140625" style="115"/>
    <col min="16109" max="16109" width="10.28515625" style="115" customWidth="1"/>
    <col min="16110" max="16110" width="11.28515625" style="115" customWidth="1"/>
    <col min="16111" max="16111" width="14.7109375" style="115" customWidth="1"/>
    <col min="16112" max="16112" width="15" style="115" customWidth="1"/>
    <col min="16113" max="16113" width="13.5703125" style="115" customWidth="1"/>
    <col min="16114" max="16114" width="15.42578125" style="115" customWidth="1"/>
    <col min="16115" max="16115" width="24.28515625" style="115" customWidth="1"/>
    <col min="16116" max="16116" width="9.140625" style="115"/>
    <col min="16117" max="16117" width="0" style="115" hidden="1" customWidth="1"/>
    <col min="16118" max="16384" width="9.140625" style="115"/>
  </cols>
  <sheetData>
    <row r="1" spans="1:63" ht="13.9" customHeight="1">
      <c r="A1" s="162" t="s">
        <v>248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10"/>
      <c r="M1" s="110"/>
      <c r="N1" s="110"/>
      <c r="O1" s="111"/>
      <c r="U1" s="110"/>
      <c r="V1" s="110"/>
      <c r="W1" s="110"/>
      <c r="AD1" s="110"/>
      <c r="AE1" s="110"/>
      <c r="AF1" s="110"/>
      <c r="AL1" s="110"/>
      <c r="AM1" s="110"/>
      <c r="AN1" s="110"/>
      <c r="AT1" s="110"/>
      <c r="AU1" s="110"/>
      <c r="AV1" s="110"/>
      <c r="BC1" s="110"/>
      <c r="BD1" s="110"/>
      <c r="BE1" s="110"/>
    </row>
    <row r="2" spans="1:63" ht="13.9" customHeight="1">
      <c r="A2" s="162" t="s">
        <v>246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10"/>
      <c r="M2" s="110"/>
      <c r="N2" s="110"/>
      <c r="O2" s="111"/>
      <c r="U2" s="110"/>
      <c r="V2" s="110"/>
      <c r="W2" s="110"/>
      <c r="AD2" s="110"/>
      <c r="AE2" s="110"/>
      <c r="AF2" s="110"/>
      <c r="AL2" s="110"/>
      <c r="AM2" s="110"/>
      <c r="AN2" s="110"/>
      <c r="AT2" s="110"/>
      <c r="AU2" s="110"/>
      <c r="AV2" s="110"/>
      <c r="BC2" s="110"/>
      <c r="BD2" s="110"/>
      <c r="BE2" s="110"/>
    </row>
    <row r="3" spans="1:63" ht="13.9" customHeight="1">
      <c r="A3" s="161" t="s">
        <v>247</v>
      </c>
      <c r="B3" s="161"/>
      <c r="C3" s="161"/>
      <c r="D3" s="161"/>
      <c r="E3" s="112"/>
      <c r="F3" s="112"/>
      <c r="G3" s="112"/>
      <c r="H3" s="112"/>
      <c r="L3" s="116"/>
      <c r="M3" s="116"/>
      <c r="N3" s="116"/>
      <c r="U3" s="116"/>
      <c r="V3" s="116"/>
      <c r="W3" s="116"/>
      <c r="AD3" s="116"/>
      <c r="AE3" s="116"/>
      <c r="AF3" s="116"/>
      <c r="AL3" s="116"/>
      <c r="AM3" s="116"/>
      <c r="AN3" s="116"/>
      <c r="AT3" s="116"/>
      <c r="AU3" s="116"/>
      <c r="AV3" s="116"/>
      <c r="BC3" s="116"/>
      <c r="BD3" s="116"/>
      <c r="BE3" s="116"/>
    </row>
    <row r="4" spans="1:63" ht="13.9" customHeight="1">
      <c r="A4" s="160" t="s">
        <v>75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17"/>
      <c r="Q4" s="117"/>
      <c r="R4" s="113"/>
      <c r="S4" s="113"/>
      <c r="T4" s="113"/>
      <c r="U4" s="113"/>
      <c r="V4" s="113"/>
      <c r="W4" s="113"/>
      <c r="X4" s="114"/>
      <c r="Y4" s="114"/>
      <c r="AA4" s="113"/>
      <c r="AC4" s="112"/>
      <c r="AD4" s="113"/>
      <c r="AE4" s="113"/>
      <c r="AF4" s="113"/>
      <c r="AG4" s="113"/>
      <c r="AI4" s="113"/>
      <c r="AJ4" s="113"/>
      <c r="AK4" s="113"/>
      <c r="AL4" s="113"/>
      <c r="AM4" s="113"/>
      <c r="AN4" s="113"/>
      <c r="AO4" s="113"/>
      <c r="AR4" s="114"/>
      <c r="AS4" s="112"/>
      <c r="AT4" s="113"/>
      <c r="AU4" s="113"/>
      <c r="AV4" s="113"/>
      <c r="AY4" s="112"/>
      <c r="AZ4" s="113"/>
      <c r="BA4" s="114"/>
      <c r="BC4" s="113"/>
      <c r="BD4" s="113"/>
      <c r="BE4" s="113"/>
      <c r="BI4" s="113"/>
      <c r="BJ4" s="112"/>
    </row>
    <row r="5" spans="1:63" ht="13.9" customHeight="1">
      <c r="A5" s="160" t="s">
        <v>172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17"/>
      <c r="Q5" s="117"/>
      <c r="R5" s="113"/>
      <c r="S5" s="113"/>
      <c r="T5" s="113"/>
      <c r="U5" s="113"/>
      <c r="V5" s="113"/>
      <c r="W5" s="113"/>
      <c r="X5" s="113"/>
      <c r="Z5" s="114"/>
      <c r="AA5" s="113"/>
      <c r="AC5" s="112"/>
      <c r="AD5" s="113"/>
      <c r="AE5" s="113"/>
      <c r="AF5" s="113"/>
      <c r="AG5" s="113"/>
      <c r="AI5" s="113"/>
      <c r="AJ5" s="113"/>
      <c r="AK5" s="113"/>
      <c r="AL5" s="113"/>
      <c r="AM5" s="113"/>
      <c r="AN5" s="113"/>
      <c r="AO5" s="113"/>
      <c r="AT5" s="113"/>
      <c r="AU5" s="113"/>
      <c r="AV5" s="113"/>
      <c r="AY5" s="112"/>
      <c r="AZ5" s="113"/>
      <c r="BA5" s="114"/>
      <c r="BC5" s="113"/>
      <c r="BD5" s="113"/>
      <c r="BE5" s="113"/>
      <c r="BI5" s="113"/>
      <c r="BJ5" s="112"/>
    </row>
    <row r="6" spans="1:63" ht="13.9" customHeight="1">
      <c r="J6" s="114"/>
      <c r="S6" s="114"/>
      <c r="AA6" s="113"/>
      <c r="AC6" s="112"/>
      <c r="AG6" s="113"/>
      <c r="AH6" s="112"/>
      <c r="AI6" s="114"/>
      <c r="AO6" s="113"/>
      <c r="AP6" s="112"/>
      <c r="AR6" s="114"/>
      <c r="AS6" s="113"/>
      <c r="AY6" s="112"/>
      <c r="BI6" s="113"/>
      <c r="BJ6" s="114" t="s">
        <v>54</v>
      </c>
    </row>
    <row r="7" spans="1:63" s="87" customFormat="1" ht="27" customHeight="1">
      <c r="A7" s="159" t="s">
        <v>0</v>
      </c>
      <c r="B7" s="159" t="s">
        <v>2</v>
      </c>
      <c r="C7" s="159" t="s">
        <v>3</v>
      </c>
      <c r="D7" s="159" t="s">
        <v>4</v>
      </c>
      <c r="E7" s="159" t="s">
        <v>47</v>
      </c>
      <c r="F7" s="159" t="s">
        <v>5</v>
      </c>
      <c r="G7" s="159" t="s">
        <v>6</v>
      </c>
      <c r="H7" s="159" t="s">
        <v>7</v>
      </c>
      <c r="I7" s="159" t="s">
        <v>8</v>
      </c>
      <c r="J7" s="159" t="s">
        <v>9</v>
      </c>
      <c r="K7" s="159" t="s">
        <v>10</v>
      </c>
      <c r="L7" s="159" t="s">
        <v>0</v>
      </c>
      <c r="M7" s="159" t="s">
        <v>3</v>
      </c>
      <c r="N7" s="159" t="s">
        <v>4</v>
      </c>
      <c r="O7" s="159" t="s">
        <v>11</v>
      </c>
      <c r="P7" s="106" t="s">
        <v>12</v>
      </c>
      <c r="Q7" s="107"/>
      <c r="R7" s="107"/>
      <c r="S7" s="107"/>
      <c r="T7" s="108"/>
      <c r="U7" s="159" t="s">
        <v>0</v>
      </c>
      <c r="V7" s="159" t="s">
        <v>3</v>
      </c>
      <c r="W7" s="159" t="s">
        <v>4</v>
      </c>
      <c r="X7" s="106"/>
      <c r="Y7" s="108"/>
      <c r="Z7" s="86"/>
      <c r="AA7" s="86"/>
      <c r="AB7" s="86"/>
      <c r="AC7" s="86"/>
      <c r="AD7" s="159" t="s">
        <v>0</v>
      </c>
      <c r="AE7" s="159" t="s">
        <v>3</v>
      </c>
      <c r="AF7" s="159" t="s">
        <v>4</v>
      </c>
      <c r="AG7" s="86"/>
      <c r="AH7" s="163" t="s">
        <v>13</v>
      </c>
      <c r="AI7" s="164"/>
      <c r="AJ7" s="159" t="s">
        <v>14</v>
      </c>
      <c r="AK7" s="159" t="s">
        <v>15</v>
      </c>
      <c r="AL7" s="159" t="s">
        <v>0</v>
      </c>
      <c r="AM7" s="159" t="s">
        <v>3</v>
      </c>
      <c r="AN7" s="159" t="s">
        <v>4</v>
      </c>
      <c r="AO7" s="159" t="s">
        <v>16</v>
      </c>
      <c r="AP7" s="159" t="s">
        <v>17</v>
      </c>
      <c r="AQ7" s="159" t="s">
        <v>18</v>
      </c>
      <c r="AR7" s="159" t="s">
        <v>19</v>
      </c>
      <c r="AS7" s="159" t="s">
        <v>20</v>
      </c>
      <c r="AT7" s="159" t="s">
        <v>0</v>
      </c>
      <c r="AU7" s="159" t="s">
        <v>3</v>
      </c>
      <c r="AV7" s="159" t="s">
        <v>4</v>
      </c>
      <c r="AW7" s="159" t="s">
        <v>21</v>
      </c>
      <c r="AX7" s="159" t="s">
        <v>22</v>
      </c>
      <c r="AY7" s="159" t="s">
        <v>23</v>
      </c>
      <c r="AZ7" s="159" t="s">
        <v>24</v>
      </c>
      <c r="BA7" s="159"/>
      <c r="BB7" s="159" t="s">
        <v>241</v>
      </c>
      <c r="BC7" s="159" t="s">
        <v>0</v>
      </c>
      <c r="BD7" s="159" t="s">
        <v>3</v>
      </c>
      <c r="BE7" s="159" t="s">
        <v>4</v>
      </c>
      <c r="BF7" s="159" t="s">
        <v>240</v>
      </c>
      <c r="BG7" s="159" t="s">
        <v>25</v>
      </c>
      <c r="BH7" s="159" t="s">
        <v>26</v>
      </c>
      <c r="BI7" s="159" t="s">
        <v>27</v>
      </c>
      <c r="BJ7" s="159" t="s">
        <v>28</v>
      </c>
      <c r="BK7" s="159" t="s">
        <v>29</v>
      </c>
    </row>
    <row r="8" spans="1:63" s="87" customFormat="1" ht="54" customHeight="1">
      <c r="A8" s="159"/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09" t="s">
        <v>30</v>
      </c>
      <c r="Q8" s="109" t="s">
        <v>31</v>
      </c>
      <c r="R8" s="109" t="s">
        <v>32</v>
      </c>
      <c r="S8" s="109" t="s">
        <v>33</v>
      </c>
      <c r="T8" s="109" t="s">
        <v>34</v>
      </c>
      <c r="U8" s="159"/>
      <c r="V8" s="159"/>
      <c r="W8" s="159"/>
      <c r="X8" s="109" t="s">
        <v>35</v>
      </c>
      <c r="Y8" s="109" t="s">
        <v>36</v>
      </c>
      <c r="Z8" s="109" t="s">
        <v>37</v>
      </c>
      <c r="AA8" s="109" t="s">
        <v>38</v>
      </c>
      <c r="AB8" s="109" t="s">
        <v>39</v>
      </c>
      <c r="AC8" s="109" t="s">
        <v>40</v>
      </c>
      <c r="AD8" s="159"/>
      <c r="AE8" s="159"/>
      <c r="AF8" s="159"/>
      <c r="AG8" s="109" t="s">
        <v>41</v>
      </c>
      <c r="AH8" s="109" t="s">
        <v>42</v>
      </c>
      <c r="AI8" s="109" t="s">
        <v>43</v>
      </c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09" t="s">
        <v>44</v>
      </c>
      <c r="BA8" s="109" t="s">
        <v>45</v>
      </c>
      <c r="BB8" s="159"/>
      <c r="BC8" s="159"/>
      <c r="BD8" s="159"/>
      <c r="BE8" s="159"/>
      <c r="BF8" s="159"/>
      <c r="BG8" s="159"/>
      <c r="BH8" s="159"/>
      <c r="BI8" s="159"/>
      <c r="BJ8" s="159"/>
      <c r="BK8" s="159"/>
    </row>
    <row r="9" spans="1:63" s="87" customFormat="1" ht="13.9" customHeight="1">
      <c r="A9" s="88">
        <v>1</v>
      </c>
      <c r="B9" s="101"/>
      <c r="C9" s="100" t="s">
        <v>120</v>
      </c>
      <c r="D9" s="92" t="s">
        <v>79</v>
      </c>
      <c r="E9" s="122">
        <v>9059024</v>
      </c>
      <c r="F9" s="92" t="s">
        <v>158</v>
      </c>
      <c r="G9" s="93"/>
      <c r="H9" s="93"/>
      <c r="I9" s="123">
        <v>0</v>
      </c>
      <c r="J9" s="123">
        <v>34139976.659999996</v>
      </c>
      <c r="K9" s="123"/>
      <c r="L9" s="88">
        <v>1</v>
      </c>
      <c r="M9" s="100" t="s">
        <v>120</v>
      </c>
      <c r="N9" s="92" t="s">
        <v>79</v>
      </c>
      <c r="O9" s="89">
        <f t="shared" ref="O9:O68" si="0">SUM(G9:K9)</f>
        <v>34139976.659999996</v>
      </c>
      <c r="P9" s="123"/>
      <c r="Q9" s="123">
        <v>1123085779.2</v>
      </c>
      <c r="R9" s="123">
        <v>360053109.97000003</v>
      </c>
      <c r="S9" s="123">
        <v>116577263</v>
      </c>
      <c r="T9" s="123">
        <v>45137479.060000002</v>
      </c>
      <c r="U9" s="88">
        <v>1</v>
      </c>
      <c r="V9" s="100" t="s">
        <v>120</v>
      </c>
      <c r="W9" s="92" t="s">
        <v>79</v>
      </c>
      <c r="X9" s="123">
        <v>204324134</v>
      </c>
      <c r="Y9" s="123">
        <v>111534945.63</v>
      </c>
      <c r="Z9" s="123">
        <v>51920360</v>
      </c>
      <c r="AA9" s="123">
        <v>31941609.010000002</v>
      </c>
      <c r="AB9" s="123"/>
      <c r="AC9" s="123"/>
      <c r="AD9" s="88">
        <v>1</v>
      </c>
      <c r="AE9" s="100" t="s">
        <v>120</v>
      </c>
      <c r="AF9" s="92" t="s">
        <v>79</v>
      </c>
      <c r="AG9" s="123"/>
      <c r="AH9" s="123">
        <v>262932834</v>
      </c>
      <c r="AI9" s="123">
        <v>169607006.56999999</v>
      </c>
      <c r="AJ9" s="89">
        <f t="shared" ref="AJ9" si="1">Q9+S9+X9+Z9+AB9+AC9+AG9+AH9</f>
        <v>1758840370.2</v>
      </c>
      <c r="AK9" s="89">
        <f t="shared" ref="AK9" si="2">R9+T9+Y9+AA9+AI9</f>
        <v>718274150.24000001</v>
      </c>
      <c r="AL9" s="88">
        <v>1</v>
      </c>
      <c r="AM9" s="100" t="s">
        <v>120</v>
      </c>
      <c r="AN9" s="92" t="s">
        <v>79</v>
      </c>
      <c r="AO9" s="123">
        <v>12100000</v>
      </c>
      <c r="AP9" s="123">
        <v>10639849.140000001</v>
      </c>
      <c r="AQ9" s="123"/>
      <c r="AR9" s="89">
        <f t="shared" ref="AR9" si="3">AJ9-AK9+AO9-AP9+AQ9</f>
        <v>1042026370.8200001</v>
      </c>
      <c r="AS9" s="96">
        <f t="shared" ref="AS9" si="4">AR9+O9</f>
        <v>1076166347.48</v>
      </c>
      <c r="AT9" s="88">
        <v>1</v>
      </c>
      <c r="AU9" s="100" t="s">
        <v>120</v>
      </c>
      <c r="AV9" s="92" t="s">
        <v>79</v>
      </c>
      <c r="AW9" s="123">
        <v>0</v>
      </c>
      <c r="AX9" s="123"/>
      <c r="AY9" s="89">
        <f t="shared" ref="AY9:AY68" si="5">AW9+AX9</f>
        <v>0</v>
      </c>
      <c r="AZ9" s="123">
        <v>707690375.92999995</v>
      </c>
      <c r="BA9" s="123"/>
      <c r="BB9" s="123">
        <v>57686690.479999997</v>
      </c>
      <c r="BC9" s="88">
        <v>1</v>
      </c>
      <c r="BD9" s="100" t="s">
        <v>120</v>
      </c>
      <c r="BE9" s="92" t="s">
        <v>79</v>
      </c>
      <c r="BF9" s="123">
        <v>227583166.91999999</v>
      </c>
      <c r="BG9" s="89">
        <f t="shared" ref="BG9:BG67" si="6">BB9+BF9</f>
        <v>285269857.39999998</v>
      </c>
      <c r="BH9" s="123">
        <v>83206114.150000006</v>
      </c>
      <c r="BI9" s="90"/>
      <c r="BJ9" s="97">
        <f t="shared" ref="BJ9" si="7">AZ9+BA9+BG9+BH9+BI9</f>
        <v>1076166347.48</v>
      </c>
      <c r="BK9" s="97">
        <f t="shared" ref="BK9" si="8">BJ9+AY9</f>
        <v>1076166347.48</v>
      </c>
    </row>
    <row r="10" spans="1:63" s="87" customFormat="1" ht="13.9" customHeight="1">
      <c r="A10" s="88">
        <f>A9+1</f>
        <v>2</v>
      </c>
      <c r="B10" s="101"/>
      <c r="C10" s="100" t="s">
        <v>120</v>
      </c>
      <c r="D10" s="124" t="s">
        <v>80</v>
      </c>
      <c r="E10" s="125">
        <v>9059024</v>
      </c>
      <c r="F10" s="92" t="s">
        <v>93</v>
      </c>
      <c r="G10" s="93"/>
      <c r="H10" s="93"/>
      <c r="I10" s="123"/>
      <c r="J10" s="123">
        <v>1076497</v>
      </c>
      <c r="K10" s="123"/>
      <c r="L10" s="88">
        <f>L9+1</f>
        <v>2</v>
      </c>
      <c r="M10" s="100" t="s">
        <v>120</v>
      </c>
      <c r="N10" s="124" t="s">
        <v>80</v>
      </c>
      <c r="O10" s="89">
        <f t="shared" si="0"/>
        <v>1076497</v>
      </c>
      <c r="P10" s="123"/>
      <c r="Q10" s="123"/>
      <c r="R10" s="123"/>
      <c r="S10" s="123">
        <v>4679870</v>
      </c>
      <c r="T10" s="123">
        <v>3571855.76</v>
      </c>
      <c r="U10" s="88">
        <f>U9+1</f>
        <v>2</v>
      </c>
      <c r="V10" s="100" t="s">
        <v>120</v>
      </c>
      <c r="W10" s="124" t="s">
        <v>80</v>
      </c>
      <c r="X10" s="123"/>
      <c r="Y10" s="123"/>
      <c r="Z10" s="123">
        <v>2715500</v>
      </c>
      <c r="AA10" s="123">
        <v>875879.45</v>
      </c>
      <c r="AB10" s="123"/>
      <c r="AC10" s="123"/>
      <c r="AD10" s="88">
        <f>AD9+1</f>
        <v>2</v>
      </c>
      <c r="AE10" s="100" t="s">
        <v>120</v>
      </c>
      <c r="AF10" s="124" t="s">
        <v>80</v>
      </c>
      <c r="AG10" s="123"/>
      <c r="AH10" s="123"/>
      <c r="AI10" s="123"/>
      <c r="AJ10" s="89">
        <f t="shared" ref="AJ10:AJ69" si="9">Q10+S10+X10+Z10+AB10+AC10+AG10+AH10</f>
        <v>7395370</v>
      </c>
      <c r="AK10" s="89">
        <f t="shared" ref="AK10:AK69" si="10">R10+T10+Y10+AA10+AI10</f>
        <v>4447735.21</v>
      </c>
      <c r="AL10" s="88">
        <f>AL9+1</f>
        <v>2</v>
      </c>
      <c r="AM10" s="100" t="s">
        <v>120</v>
      </c>
      <c r="AN10" s="124" t="s">
        <v>80</v>
      </c>
      <c r="AO10" s="123"/>
      <c r="AP10" s="123"/>
      <c r="AQ10" s="123"/>
      <c r="AR10" s="89">
        <f t="shared" ref="AR10:AR69" si="11">AJ10-AK10+AO10-AP10+AQ10</f>
        <v>2947634.79</v>
      </c>
      <c r="AS10" s="96">
        <f t="shared" ref="AS10:AS69" si="12">AR10+O10</f>
        <v>4024131.79</v>
      </c>
      <c r="AT10" s="88">
        <f>AT9+1</f>
        <v>2</v>
      </c>
      <c r="AU10" s="100" t="s">
        <v>120</v>
      </c>
      <c r="AV10" s="124" t="s">
        <v>80</v>
      </c>
      <c r="AW10" s="123">
        <v>0</v>
      </c>
      <c r="AX10" s="123"/>
      <c r="AY10" s="89">
        <f t="shared" si="5"/>
        <v>0</v>
      </c>
      <c r="AZ10" s="123">
        <v>5328523.4400000004</v>
      </c>
      <c r="BA10" s="123"/>
      <c r="BB10" s="123">
        <v>-1918483.56</v>
      </c>
      <c r="BC10" s="88">
        <f>BC9+1</f>
        <v>2</v>
      </c>
      <c r="BD10" s="100" t="s">
        <v>120</v>
      </c>
      <c r="BE10" s="124" t="s">
        <v>80</v>
      </c>
      <c r="BF10" s="123">
        <v>614091.91</v>
      </c>
      <c r="BG10" s="89">
        <f t="shared" si="6"/>
        <v>-1304391.6499999999</v>
      </c>
      <c r="BH10" s="123"/>
      <c r="BI10" s="90"/>
      <c r="BJ10" s="97">
        <f t="shared" ref="BJ10:BJ69" si="13">AZ10+BA10+BG10+BH10+BI10</f>
        <v>4024131.7900000005</v>
      </c>
      <c r="BK10" s="97">
        <f t="shared" ref="BK10:BK69" si="14">BJ10+AY10</f>
        <v>4024131.7900000005</v>
      </c>
    </row>
    <row r="11" spans="1:63" s="87" customFormat="1" ht="13.9" customHeight="1">
      <c r="A11" s="88">
        <f t="shared" ref="A11:A74" si="15">A10+1</f>
        <v>3</v>
      </c>
      <c r="B11" s="101"/>
      <c r="C11" s="100" t="s">
        <v>120</v>
      </c>
      <c r="D11" s="100" t="s">
        <v>74</v>
      </c>
      <c r="E11" s="125">
        <v>9059032</v>
      </c>
      <c r="F11" s="92" t="s">
        <v>158</v>
      </c>
      <c r="G11" s="93"/>
      <c r="H11" s="93"/>
      <c r="I11" s="123">
        <v>14695800</v>
      </c>
      <c r="J11" s="123">
        <v>72042260</v>
      </c>
      <c r="K11" s="123"/>
      <c r="L11" s="88">
        <f t="shared" ref="L11:L74" si="16">L10+1</f>
        <v>3</v>
      </c>
      <c r="M11" s="100" t="s">
        <v>120</v>
      </c>
      <c r="N11" s="100" t="s">
        <v>74</v>
      </c>
      <c r="O11" s="89">
        <f t="shared" si="0"/>
        <v>86738060</v>
      </c>
      <c r="P11" s="123"/>
      <c r="Q11" s="123">
        <v>1687852913</v>
      </c>
      <c r="R11" s="123">
        <v>1245099423.1900001</v>
      </c>
      <c r="S11" s="123">
        <v>107541808.8</v>
      </c>
      <c r="T11" s="123">
        <v>57899472.140000001</v>
      </c>
      <c r="U11" s="88">
        <f t="shared" ref="U11:U74" si="17">U10+1</f>
        <v>3</v>
      </c>
      <c r="V11" s="100" t="s">
        <v>120</v>
      </c>
      <c r="W11" s="100" t="s">
        <v>74</v>
      </c>
      <c r="X11" s="123"/>
      <c r="Y11" s="123"/>
      <c r="Z11" s="123">
        <v>65176604.579999998</v>
      </c>
      <c r="AA11" s="123">
        <v>31954609.710000001</v>
      </c>
      <c r="AB11" s="123"/>
      <c r="AC11" s="123">
        <v>16533080</v>
      </c>
      <c r="AD11" s="88">
        <f t="shared" ref="AD11:AD74" si="18">AD10+1</f>
        <v>3</v>
      </c>
      <c r="AE11" s="100" t="s">
        <v>120</v>
      </c>
      <c r="AF11" s="100" t="s">
        <v>74</v>
      </c>
      <c r="AG11" s="123"/>
      <c r="AH11" s="123">
        <v>16355976</v>
      </c>
      <c r="AI11" s="123">
        <v>8240851.0700000003</v>
      </c>
      <c r="AJ11" s="89">
        <f t="shared" si="9"/>
        <v>1893460382.3799999</v>
      </c>
      <c r="AK11" s="89">
        <f t="shared" si="10"/>
        <v>1343194356.1100001</v>
      </c>
      <c r="AL11" s="88">
        <f t="shared" ref="AL11:AL74" si="19">AL10+1</f>
        <v>3</v>
      </c>
      <c r="AM11" s="100" t="s">
        <v>120</v>
      </c>
      <c r="AN11" s="100" t="s">
        <v>74</v>
      </c>
      <c r="AO11" s="123">
        <v>925000</v>
      </c>
      <c r="AP11" s="123">
        <v>925000</v>
      </c>
      <c r="AQ11" s="123"/>
      <c r="AR11" s="89">
        <f t="shared" si="11"/>
        <v>550266026.26999974</v>
      </c>
      <c r="AS11" s="96">
        <f t="shared" si="12"/>
        <v>637004086.26999974</v>
      </c>
      <c r="AT11" s="88">
        <f t="shared" ref="AT11:AT74" si="20">AT10+1</f>
        <v>3</v>
      </c>
      <c r="AU11" s="100" t="s">
        <v>120</v>
      </c>
      <c r="AV11" s="100" t="s">
        <v>74</v>
      </c>
      <c r="AW11" s="123">
        <v>0</v>
      </c>
      <c r="AX11" s="123"/>
      <c r="AY11" s="89">
        <f t="shared" si="5"/>
        <v>0</v>
      </c>
      <c r="AZ11" s="123">
        <v>276988484.54000002</v>
      </c>
      <c r="BA11" s="123"/>
      <c r="BB11" s="123">
        <v>-112740551.31999999</v>
      </c>
      <c r="BC11" s="88">
        <f t="shared" ref="BC11:BC74" si="21">BC10+1</f>
        <v>3</v>
      </c>
      <c r="BD11" s="100" t="s">
        <v>120</v>
      </c>
      <c r="BE11" s="100" t="s">
        <v>74</v>
      </c>
      <c r="BF11" s="123">
        <v>223709291.25</v>
      </c>
      <c r="BG11" s="89">
        <f t="shared" si="6"/>
        <v>110968739.93000001</v>
      </c>
      <c r="BH11" s="123">
        <v>249046861.80000001</v>
      </c>
      <c r="BI11" s="90"/>
      <c r="BJ11" s="97">
        <f t="shared" si="13"/>
        <v>637004086.26999998</v>
      </c>
      <c r="BK11" s="97">
        <f t="shared" si="14"/>
        <v>637004086.26999998</v>
      </c>
    </row>
    <row r="12" spans="1:63" s="87" customFormat="1" ht="13.9" customHeight="1">
      <c r="A12" s="88">
        <f t="shared" si="15"/>
        <v>4</v>
      </c>
      <c r="B12" s="101"/>
      <c r="C12" s="100" t="s">
        <v>120</v>
      </c>
      <c r="D12" s="100" t="s">
        <v>87</v>
      </c>
      <c r="E12" s="125">
        <v>9060812</v>
      </c>
      <c r="F12" s="92" t="s">
        <v>158</v>
      </c>
      <c r="G12" s="93"/>
      <c r="H12" s="93"/>
      <c r="I12" s="123"/>
      <c r="J12" s="123">
        <v>22022741.809999999</v>
      </c>
      <c r="K12" s="123"/>
      <c r="L12" s="88">
        <f t="shared" si="16"/>
        <v>4</v>
      </c>
      <c r="M12" s="100" t="s">
        <v>120</v>
      </c>
      <c r="N12" s="100" t="s">
        <v>87</v>
      </c>
      <c r="O12" s="89">
        <f t="shared" si="0"/>
        <v>22022741.809999999</v>
      </c>
      <c r="P12" s="123"/>
      <c r="Q12" s="123">
        <v>281599730</v>
      </c>
      <c r="R12" s="123">
        <v>60634407.829999998</v>
      </c>
      <c r="S12" s="123">
        <v>30736675</v>
      </c>
      <c r="T12" s="123">
        <v>21576529.68</v>
      </c>
      <c r="U12" s="88">
        <f t="shared" si="17"/>
        <v>4</v>
      </c>
      <c r="V12" s="100" t="s">
        <v>120</v>
      </c>
      <c r="W12" s="100" t="s">
        <v>87</v>
      </c>
      <c r="X12" s="123"/>
      <c r="Y12" s="123"/>
      <c r="Z12" s="123">
        <v>13703708.359999999</v>
      </c>
      <c r="AA12" s="123">
        <v>7985399.2800000003</v>
      </c>
      <c r="AB12" s="123"/>
      <c r="AC12" s="123"/>
      <c r="AD12" s="88">
        <f t="shared" si="18"/>
        <v>4</v>
      </c>
      <c r="AE12" s="100" t="s">
        <v>120</v>
      </c>
      <c r="AF12" s="100" t="s">
        <v>87</v>
      </c>
      <c r="AG12" s="123"/>
      <c r="AH12" s="123">
        <v>1090400</v>
      </c>
      <c r="AI12" s="123">
        <v>327346.8</v>
      </c>
      <c r="AJ12" s="89">
        <f t="shared" si="9"/>
        <v>327130513.36000001</v>
      </c>
      <c r="AK12" s="89">
        <f t="shared" si="10"/>
        <v>90523683.589999989</v>
      </c>
      <c r="AL12" s="88">
        <f t="shared" si="19"/>
        <v>4</v>
      </c>
      <c r="AM12" s="100" t="s">
        <v>120</v>
      </c>
      <c r="AN12" s="100" t="s">
        <v>87</v>
      </c>
      <c r="AO12" s="123">
        <v>100000</v>
      </c>
      <c r="AP12" s="123">
        <v>100000</v>
      </c>
      <c r="AQ12" s="123"/>
      <c r="AR12" s="89">
        <f t="shared" si="11"/>
        <v>236606829.77000004</v>
      </c>
      <c r="AS12" s="96">
        <f t="shared" si="12"/>
        <v>258629571.58000004</v>
      </c>
      <c r="AT12" s="88">
        <f t="shared" si="20"/>
        <v>4</v>
      </c>
      <c r="AU12" s="100" t="s">
        <v>120</v>
      </c>
      <c r="AV12" s="100" t="s">
        <v>87</v>
      </c>
      <c r="AW12" s="123"/>
      <c r="AX12" s="123"/>
      <c r="AY12" s="89">
        <f t="shared" si="5"/>
        <v>0</v>
      </c>
      <c r="AZ12" s="123">
        <v>229636328.94</v>
      </c>
      <c r="BA12" s="123"/>
      <c r="BB12" s="123">
        <v>-14421874.02</v>
      </c>
      <c r="BC12" s="88">
        <f t="shared" si="21"/>
        <v>4</v>
      </c>
      <c r="BD12" s="100" t="s">
        <v>120</v>
      </c>
      <c r="BE12" s="100" t="s">
        <v>87</v>
      </c>
      <c r="BF12" s="123">
        <v>-14246173.34</v>
      </c>
      <c r="BG12" s="89">
        <f t="shared" si="6"/>
        <v>-28668047.359999999</v>
      </c>
      <c r="BH12" s="123">
        <v>57661290</v>
      </c>
      <c r="BI12" s="90"/>
      <c r="BJ12" s="97">
        <f t="shared" si="13"/>
        <v>258629571.57999998</v>
      </c>
      <c r="BK12" s="97">
        <f t="shared" si="14"/>
        <v>258629571.57999998</v>
      </c>
    </row>
    <row r="13" spans="1:63" s="87" customFormat="1" ht="13.9" customHeight="1">
      <c r="A13" s="88">
        <f t="shared" si="15"/>
        <v>5</v>
      </c>
      <c r="B13" s="101"/>
      <c r="C13" s="100" t="s">
        <v>120</v>
      </c>
      <c r="D13" s="92" t="s">
        <v>81</v>
      </c>
      <c r="E13" s="122">
        <v>9058672</v>
      </c>
      <c r="F13" s="92" t="s">
        <v>158</v>
      </c>
      <c r="G13" s="93">
        <v>0</v>
      </c>
      <c r="H13" s="93"/>
      <c r="I13" s="123">
        <v>0</v>
      </c>
      <c r="J13" s="90">
        <v>17069013.699999999</v>
      </c>
      <c r="K13" s="123"/>
      <c r="L13" s="88">
        <f t="shared" si="16"/>
        <v>5</v>
      </c>
      <c r="M13" s="100" t="s">
        <v>120</v>
      </c>
      <c r="N13" s="92" t="s">
        <v>81</v>
      </c>
      <c r="O13" s="89">
        <f t="shared" si="0"/>
        <v>17069013.699999999</v>
      </c>
      <c r="P13" s="123"/>
      <c r="Q13" s="123">
        <v>316854000</v>
      </c>
      <c r="R13" s="123">
        <v>117896500.31999999</v>
      </c>
      <c r="S13" s="123">
        <v>25728820.940000001</v>
      </c>
      <c r="T13" s="123">
        <v>18889564.649999999</v>
      </c>
      <c r="U13" s="88">
        <f t="shared" si="17"/>
        <v>5</v>
      </c>
      <c r="V13" s="100" t="s">
        <v>120</v>
      </c>
      <c r="W13" s="92" t="s">
        <v>81</v>
      </c>
      <c r="X13" s="123"/>
      <c r="Y13" s="123"/>
      <c r="Z13" s="123">
        <v>18227627</v>
      </c>
      <c r="AA13" s="123">
        <v>6350675.5300000003</v>
      </c>
      <c r="AB13" s="123"/>
      <c r="AC13" s="123">
        <v>7771522</v>
      </c>
      <c r="AD13" s="88">
        <f t="shared" si="18"/>
        <v>5</v>
      </c>
      <c r="AE13" s="100" t="s">
        <v>120</v>
      </c>
      <c r="AF13" s="92" t="s">
        <v>81</v>
      </c>
      <c r="AG13" s="123"/>
      <c r="AH13" s="123"/>
      <c r="AI13" s="123"/>
      <c r="AJ13" s="89">
        <f t="shared" si="9"/>
        <v>368581969.94</v>
      </c>
      <c r="AK13" s="89">
        <f t="shared" si="10"/>
        <v>143136740.5</v>
      </c>
      <c r="AL13" s="88">
        <f t="shared" si="19"/>
        <v>5</v>
      </c>
      <c r="AM13" s="100" t="s">
        <v>120</v>
      </c>
      <c r="AN13" s="92" t="s">
        <v>81</v>
      </c>
      <c r="AO13" s="123">
        <v>80000</v>
      </c>
      <c r="AP13" s="123">
        <v>80000</v>
      </c>
      <c r="AQ13" s="123"/>
      <c r="AR13" s="89">
        <f t="shared" si="11"/>
        <v>225445229.44</v>
      </c>
      <c r="AS13" s="96">
        <f t="shared" si="12"/>
        <v>242514243.13999999</v>
      </c>
      <c r="AT13" s="88">
        <f t="shared" si="20"/>
        <v>5</v>
      </c>
      <c r="AU13" s="100" t="s">
        <v>120</v>
      </c>
      <c r="AV13" s="92" t="s">
        <v>81</v>
      </c>
      <c r="AW13" s="123"/>
      <c r="AX13" s="123"/>
      <c r="AY13" s="89">
        <f t="shared" si="5"/>
        <v>0</v>
      </c>
      <c r="AZ13" s="123">
        <v>173689991.47</v>
      </c>
      <c r="BA13" s="123"/>
      <c r="BB13" s="123">
        <v>-5702370.6500000004</v>
      </c>
      <c r="BC13" s="88">
        <f t="shared" si="21"/>
        <v>5</v>
      </c>
      <c r="BD13" s="100" t="s">
        <v>120</v>
      </c>
      <c r="BE13" s="92" t="s">
        <v>81</v>
      </c>
      <c r="BF13" s="123">
        <v>2805442.23</v>
      </c>
      <c r="BG13" s="89">
        <f t="shared" si="6"/>
        <v>-2896928.4200000004</v>
      </c>
      <c r="BH13" s="123">
        <v>71721180.090000004</v>
      </c>
      <c r="BI13" s="90"/>
      <c r="BJ13" s="97">
        <f t="shared" si="13"/>
        <v>242514243.14000002</v>
      </c>
      <c r="BK13" s="97">
        <f t="shared" si="14"/>
        <v>242514243.14000002</v>
      </c>
    </row>
    <row r="14" spans="1:63" s="87" customFormat="1" ht="13.9" customHeight="1">
      <c r="A14" s="88">
        <f t="shared" si="15"/>
        <v>6</v>
      </c>
      <c r="B14" s="101"/>
      <c r="C14" s="100" t="s">
        <v>120</v>
      </c>
      <c r="D14" s="100" t="s">
        <v>76</v>
      </c>
      <c r="E14" s="125">
        <v>9059059</v>
      </c>
      <c r="F14" s="92" t="s">
        <v>158</v>
      </c>
      <c r="G14" s="93"/>
      <c r="H14" s="93"/>
      <c r="I14" s="123">
        <v>221230</v>
      </c>
      <c r="J14" s="123">
        <v>24612470.890000001</v>
      </c>
      <c r="K14" s="123"/>
      <c r="L14" s="88">
        <f t="shared" si="16"/>
        <v>6</v>
      </c>
      <c r="M14" s="100" t="s">
        <v>120</v>
      </c>
      <c r="N14" s="100" t="s">
        <v>76</v>
      </c>
      <c r="O14" s="89">
        <f t="shared" si="0"/>
        <v>24833700.890000001</v>
      </c>
      <c r="P14" s="123"/>
      <c r="Q14" s="123">
        <v>401567784</v>
      </c>
      <c r="R14" s="123">
        <v>173996853.40000001</v>
      </c>
      <c r="S14" s="123">
        <v>58305412.93</v>
      </c>
      <c r="T14" s="123">
        <v>44782764.840000004</v>
      </c>
      <c r="U14" s="88">
        <f t="shared" si="17"/>
        <v>6</v>
      </c>
      <c r="V14" s="100" t="s">
        <v>120</v>
      </c>
      <c r="W14" s="100" t="s">
        <v>76</v>
      </c>
      <c r="X14" s="123">
        <v>55219354</v>
      </c>
      <c r="Y14" s="123">
        <v>41881580.100000001</v>
      </c>
      <c r="Z14" s="123">
        <v>22894140.800000001</v>
      </c>
      <c r="AA14" s="123">
        <v>8017914.3799999999</v>
      </c>
      <c r="AB14" s="123"/>
      <c r="AC14" s="123">
        <v>832000</v>
      </c>
      <c r="AD14" s="88">
        <f t="shared" si="18"/>
        <v>6</v>
      </c>
      <c r="AE14" s="100" t="s">
        <v>120</v>
      </c>
      <c r="AF14" s="100" t="s">
        <v>76</v>
      </c>
      <c r="AG14" s="123"/>
      <c r="AH14" s="123">
        <v>2578400</v>
      </c>
      <c r="AI14" s="123">
        <v>632223.43999999994</v>
      </c>
      <c r="AJ14" s="89">
        <f t="shared" si="9"/>
        <v>541397091.73000002</v>
      </c>
      <c r="AK14" s="89">
        <f t="shared" si="10"/>
        <v>269311336.16000003</v>
      </c>
      <c r="AL14" s="88">
        <f t="shared" si="19"/>
        <v>6</v>
      </c>
      <c r="AM14" s="100" t="s">
        <v>120</v>
      </c>
      <c r="AN14" s="100" t="s">
        <v>76</v>
      </c>
      <c r="AO14" s="123">
        <v>430000</v>
      </c>
      <c r="AP14" s="123">
        <v>430000</v>
      </c>
      <c r="AQ14" s="123"/>
      <c r="AR14" s="89">
        <f t="shared" si="11"/>
        <v>272085755.56999999</v>
      </c>
      <c r="AS14" s="96">
        <f t="shared" si="12"/>
        <v>296919456.45999998</v>
      </c>
      <c r="AT14" s="88">
        <f t="shared" si="20"/>
        <v>6</v>
      </c>
      <c r="AU14" s="100" t="s">
        <v>120</v>
      </c>
      <c r="AV14" s="100" t="s">
        <v>76</v>
      </c>
      <c r="AW14" s="123"/>
      <c r="AX14" s="123"/>
      <c r="AY14" s="89">
        <f t="shared" si="5"/>
        <v>0</v>
      </c>
      <c r="AZ14" s="123">
        <v>277693215.63</v>
      </c>
      <c r="BA14" s="123"/>
      <c r="BB14" s="123">
        <v>-82274120.459999993</v>
      </c>
      <c r="BC14" s="88">
        <f t="shared" si="21"/>
        <v>6</v>
      </c>
      <c r="BD14" s="100" t="s">
        <v>120</v>
      </c>
      <c r="BE14" s="100" t="s">
        <v>76</v>
      </c>
      <c r="BF14" s="123">
        <v>9160973.4000000004</v>
      </c>
      <c r="BG14" s="89">
        <f t="shared" si="6"/>
        <v>-73113147.059999987</v>
      </c>
      <c r="BH14" s="123">
        <v>92339387.890000001</v>
      </c>
      <c r="BI14" s="90"/>
      <c r="BJ14" s="97">
        <f t="shared" si="13"/>
        <v>296919456.45999998</v>
      </c>
      <c r="BK14" s="97">
        <f t="shared" si="14"/>
        <v>296919456.45999998</v>
      </c>
    </row>
    <row r="15" spans="1:63" s="87" customFormat="1" ht="13.9" customHeight="1">
      <c r="A15" s="88">
        <f t="shared" si="15"/>
        <v>7</v>
      </c>
      <c r="B15" s="101"/>
      <c r="C15" s="100" t="s">
        <v>120</v>
      </c>
      <c r="D15" s="100" t="s">
        <v>155</v>
      </c>
      <c r="E15" s="125">
        <v>9059059</v>
      </c>
      <c r="F15" s="92" t="s">
        <v>158</v>
      </c>
      <c r="G15" s="93">
        <v>11624427</v>
      </c>
      <c r="H15" s="93"/>
      <c r="I15" s="123">
        <v>0</v>
      </c>
      <c r="J15" s="123">
        <v>9409026</v>
      </c>
      <c r="K15" s="123"/>
      <c r="L15" s="88">
        <f t="shared" si="16"/>
        <v>7</v>
      </c>
      <c r="M15" s="100" t="s">
        <v>120</v>
      </c>
      <c r="N15" s="100" t="s">
        <v>155</v>
      </c>
      <c r="O15" s="89">
        <f t="shared" si="0"/>
        <v>21033453</v>
      </c>
      <c r="P15" s="123"/>
      <c r="Q15" s="123"/>
      <c r="R15" s="123"/>
      <c r="S15" s="123">
        <v>260000</v>
      </c>
      <c r="T15" s="123">
        <v>97653.33</v>
      </c>
      <c r="U15" s="88">
        <f t="shared" si="17"/>
        <v>7</v>
      </c>
      <c r="V15" s="100" t="s">
        <v>120</v>
      </c>
      <c r="W15" s="100" t="s">
        <v>155</v>
      </c>
      <c r="X15" s="123"/>
      <c r="Y15" s="123"/>
      <c r="Z15" s="123"/>
      <c r="AA15" s="123"/>
      <c r="AB15" s="123"/>
      <c r="AC15" s="123"/>
      <c r="AD15" s="88">
        <f t="shared" si="18"/>
        <v>7</v>
      </c>
      <c r="AE15" s="100" t="s">
        <v>120</v>
      </c>
      <c r="AF15" s="100" t="s">
        <v>155</v>
      </c>
      <c r="AG15" s="123"/>
      <c r="AH15" s="123">
        <v>4242042</v>
      </c>
      <c r="AI15" s="123">
        <v>3506563.26</v>
      </c>
      <c r="AJ15" s="89">
        <f t="shared" si="9"/>
        <v>4502042</v>
      </c>
      <c r="AK15" s="89">
        <f t="shared" si="10"/>
        <v>3604216.59</v>
      </c>
      <c r="AL15" s="88">
        <f t="shared" si="19"/>
        <v>7</v>
      </c>
      <c r="AM15" s="100" t="s">
        <v>120</v>
      </c>
      <c r="AN15" s="100" t="s">
        <v>155</v>
      </c>
      <c r="AO15" s="123">
        <v>1315000</v>
      </c>
      <c r="AP15" s="123">
        <v>722664</v>
      </c>
      <c r="AQ15" s="123"/>
      <c r="AR15" s="89">
        <f t="shared" si="11"/>
        <v>1490161.4100000001</v>
      </c>
      <c r="AS15" s="96">
        <f t="shared" si="12"/>
        <v>22523614.41</v>
      </c>
      <c r="AT15" s="88">
        <f t="shared" si="20"/>
        <v>7</v>
      </c>
      <c r="AU15" s="100" t="s">
        <v>120</v>
      </c>
      <c r="AV15" s="100" t="s">
        <v>155</v>
      </c>
      <c r="AW15" s="123"/>
      <c r="AX15" s="123"/>
      <c r="AY15" s="89">
        <f t="shared" si="5"/>
        <v>0</v>
      </c>
      <c r="AZ15" s="123">
        <v>4245942</v>
      </c>
      <c r="BA15" s="123"/>
      <c r="BB15" s="123">
        <v>15578649.85</v>
      </c>
      <c r="BC15" s="88">
        <f t="shared" si="21"/>
        <v>7</v>
      </c>
      <c r="BD15" s="100" t="s">
        <v>120</v>
      </c>
      <c r="BE15" s="100" t="s">
        <v>155</v>
      </c>
      <c r="BF15" s="123">
        <v>2699022.56</v>
      </c>
      <c r="BG15" s="89">
        <f t="shared" si="6"/>
        <v>18277672.41</v>
      </c>
      <c r="BH15" s="123"/>
      <c r="BI15" s="90"/>
      <c r="BJ15" s="97">
        <f t="shared" si="13"/>
        <v>22523614.41</v>
      </c>
      <c r="BK15" s="97">
        <f t="shared" si="14"/>
        <v>22523614.41</v>
      </c>
    </row>
    <row r="16" spans="1:63" s="87" customFormat="1" ht="13.9" customHeight="1">
      <c r="A16" s="88">
        <f t="shared" si="15"/>
        <v>8</v>
      </c>
      <c r="B16" s="101"/>
      <c r="C16" s="124" t="s">
        <v>108</v>
      </c>
      <c r="D16" s="92" t="s">
        <v>79</v>
      </c>
      <c r="E16" s="122">
        <v>9059067</v>
      </c>
      <c r="F16" s="92" t="s">
        <v>158</v>
      </c>
      <c r="G16" s="93">
        <v>0</v>
      </c>
      <c r="H16" s="93"/>
      <c r="I16" s="123">
        <v>19284127.059999999</v>
      </c>
      <c r="J16" s="123">
        <v>27439708.27</v>
      </c>
      <c r="K16" s="123"/>
      <c r="L16" s="88">
        <f t="shared" si="16"/>
        <v>8</v>
      </c>
      <c r="M16" s="124" t="s">
        <v>108</v>
      </c>
      <c r="N16" s="92" t="s">
        <v>79</v>
      </c>
      <c r="O16" s="89">
        <f t="shared" si="0"/>
        <v>46723835.329999998</v>
      </c>
      <c r="P16" s="123"/>
      <c r="Q16" s="123">
        <v>302504166</v>
      </c>
      <c r="R16" s="123">
        <v>278087040.07999998</v>
      </c>
      <c r="S16" s="123">
        <v>109872990.13</v>
      </c>
      <c r="T16" s="123">
        <v>69758908.170000002</v>
      </c>
      <c r="U16" s="88">
        <f t="shared" si="17"/>
        <v>8</v>
      </c>
      <c r="V16" s="124" t="s">
        <v>108</v>
      </c>
      <c r="W16" s="92" t="s">
        <v>79</v>
      </c>
      <c r="X16" s="123">
        <v>53180000</v>
      </c>
      <c r="Y16" s="123">
        <v>34562485.549999997</v>
      </c>
      <c r="Z16" s="123">
        <v>32288805.600000001</v>
      </c>
      <c r="AA16" s="123">
        <v>13908861.609999999</v>
      </c>
      <c r="AB16" s="123"/>
      <c r="AC16" s="123"/>
      <c r="AD16" s="88">
        <f t="shared" si="18"/>
        <v>8</v>
      </c>
      <c r="AE16" s="124" t="s">
        <v>108</v>
      </c>
      <c r="AF16" s="92" t="s">
        <v>79</v>
      </c>
      <c r="AG16" s="123"/>
      <c r="AH16" s="123">
        <v>149717404</v>
      </c>
      <c r="AI16" s="123">
        <v>90710719.159999996</v>
      </c>
      <c r="AJ16" s="89">
        <f t="shared" si="9"/>
        <v>647563365.73000002</v>
      </c>
      <c r="AK16" s="89">
        <f t="shared" si="10"/>
        <v>487028014.57000005</v>
      </c>
      <c r="AL16" s="88">
        <f t="shared" si="19"/>
        <v>8</v>
      </c>
      <c r="AM16" s="124" t="s">
        <v>108</v>
      </c>
      <c r="AN16" s="92" t="s">
        <v>79</v>
      </c>
      <c r="AO16" s="123">
        <v>1330000</v>
      </c>
      <c r="AP16" s="123">
        <v>964250.32</v>
      </c>
      <c r="AQ16" s="123"/>
      <c r="AR16" s="89">
        <f t="shared" si="11"/>
        <v>160901100.83999997</v>
      </c>
      <c r="AS16" s="96">
        <f t="shared" si="12"/>
        <v>207624936.16999996</v>
      </c>
      <c r="AT16" s="88">
        <f t="shared" si="20"/>
        <v>8</v>
      </c>
      <c r="AU16" s="124" t="s">
        <v>108</v>
      </c>
      <c r="AV16" s="92" t="s">
        <v>79</v>
      </c>
      <c r="AW16" s="123">
        <v>0</v>
      </c>
      <c r="AX16" s="123"/>
      <c r="AY16" s="89">
        <f t="shared" si="5"/>
        <v>0</v>
      </c>
      <c r="AZ16" s="123">
        <v>742226433.19000006</v>
      </c>
      <c r="BA16" s="123"/>
      <c r="BB16" s="123">
        <v>417169605.68000001</v>
      </c>
      <c r="BC16" s="88">
        <f t="shared" si="21"/>
        <v>8</v>
      </c>
      <c r="BD16" s="124" t="s">
        <v>108</v>
      </c>
      <c r="BE16" s="92" t="s">
        <v>79</v>
      </c>
      <c r="BF16" s="123">
        <v>-995049636.63</v>
      </c>
      <c r="BG16" s="89">
        <f t="shared" si="6"/>
        <v>-577880030.95000005</v>
      </c>
      <c r="BH16" s="123">
        <v>43278533.93</v>
      </c>
      <c r="BI16" s="90"/>
      <c r="BJ16" s="97">
        <f t="shared" si="13"/>
        <v>207624936.17000002</v>
      </c>
      <c r="BK16" s="97">
        <f t="shared" si="14"/>
        <v>207624936.17000002</v>
      </c>
    </row>
    <row r="17" spans="1:63" ht="13.9" customHeight="1">
      <c r="A17" s="88">
        <f t="shared" si="15"/>
        <v>9</v>
      </c>
      <c r="B17" s="99"/>
      <c r="C17" s="124" t="s">
        <v>108</v>
      </c>
      <c r="D17" s="124" t="s">
        <v>80</v>
      </c>
      <c r="E17" s="91">
        <v>9059067</v>
      </c>
      <c r="F17" s="92" t="s">
        <v>158</v>
      </c>
      <c r="G17" s="93"/>
      <c r="H17" s="94"/>
      <c r="I17" s="95"/>
      <c r="J17" s="95">
        <v>1076300</v>
      </c>
      <c r="K17" s="95"/>
      <c r="L17" s="88">
        <f t="shared" si="16"/>
        <v>9</v>
      </c>
      <c r="M17" s="124" t="s">
        <v>108</v>
      </c>
      <c r="N17" s="124" t="s">
        <v>80</v>
      </c>
      <c r="O17" s="89">
        <f t="shared" si="0"/>
        <v>1076300</v>
      </c>
      <c r="P17" s="95"/>
      <c r="Q17" s="95"/>
      <c r="R17" s="95"/>
      <c r="S17" s="95">
        <v>2476150</v>
      </c>
      <c r="T17" s="95">
        <v>1960499.95</v>
      </c>
      <c r="U17" s="88">
        <f t="shared" si="17"/>
        <v>9</v>
      </c>
      <c r="V17" s="124" t="s">
        <v>108</v>
      </c>
      <c r="W17" s="124" t="s">
        <v>80</v>
      </c>
      <c r="X17" s="95"/>
      <c r="Y17" s="95"/>
      <c r="Z17" s="95">
        <v>1530100</v>
      </c>
      <c r="AA17" s="95">
        <v>868512.29</v>
      </c>
      <c r="AB17" s="95"/>
      <c r="AC17" s="95"/>
      <c r="AD17" s="88">
        <f t="shared" si="18"/>
        <v>9</v>
      </c>
      <c r="AE17" s="124" t="s">
        <v>108</v>
      </c>
      <c r="AF17" s="124" t="s">
        <v>80</v>
      </c>
      <c r="AG17" s="95"/>
      <c r="AH17" s="95"/>
      <c r="AI17" s="95"/>
      <c r="AJ17" s="89">
        <f t="shared" si="9"/>
        <v>4006250</v>
      </c>
      <c r="AK17" s="89">
        <f t="shared" si="10"/>
        <v>2829012.24</v>
      </c>
      <c r="AL17" s="88">
        <f t="shared" si="19"/>
        <v>9</v>
      </c>
      <c r="AM17" s="124" t="s">
        <v>108</v>
      </c>
      <c r="AN17" s="124" t="s">
        <v>80</v>
      </c>
      <c r="AO17" s="95"/>
      <c r="AP17" s="95"/>
      <c r="AQ17" s="95"/>
      <c r="AR17" s="89">
        <f t="shared" si="11"/>
        <v>1177237.7599999998</v>
      </c>
      <c r="AS17" s="96">
        <f t="shared" si="12"/>
        <v>2253537.7599999998</v>
      </c>
      <c r="AT17" s="88">
        <f t="shared" si="20"/>
        <v>9</v>
      </c>
      <c r="AU17" s="124" t="s">
        <v>108</v>
      </c>
      <c r="AV17" s="124" t="s">
        <v>80</v>
      </c>
      <c r="AW17" s="95">
        <v>0</v>
      </c>
      <c r="AX17" s="95"/>
      <c r="AY17" s="89">
        <f t="shared" si="5"/>
        <v>0</v>
      </c>
      <c r="AZ17" s="95">
        <v>4489435</v>
      </c>
      <c r="BA17" s="95"/>
      <c r="BB17" s="95">
        <v>-2310533.1200000001</v>
      </c>
      <c r="BC17" s="88">
        <f t="shared" si="21"/>
        <v>9</v>
      </c>
      <c r="BD17" s="124" t="s">
        <v>108</v>
      </c>
      <c r="BE17" s="124" t="s">
        <v>80</v>
      </c>
      <c r="BF17" s="95">
        <v>20155.88</v>
      </c>
      <c r="BG17" s="89">
        <f t="shared" si="6"/>
        <v>-2290377.2400000002</v>
      </c>
      <c r="BH17" s="95">
        <v>54480</v>
      </c>
      <c r="BI17" s="95"/>
      <c r="BJ17" s="97">
        <f t="shared" si="13"/>
        <v>2253537.7599999998</v>
      </c>
      <c r="BK17" s="97">
        <f t="shared" si="14"/>
        <v>2253537.7599999998</v>
      </c>
    </row>
    <row r="18" spans="1:63" ht="33" customHeight="1">
      <c r="A18" s="88">
        <f t="shared" si="15"/>
        <v>10</v>
      </c>
      <c r="B18" s="99"/>
      <c r="C18" s="124" t="s">
        <v>108</v>
      </c>
      <c r="D18" s="124" t="s">
        <v>239</v>
      </c>
      <c r="E18" s="91">
        <v>3870022</v>
      </c>
      <c r="F18" s="92" t="s">
        <v>158</v>
      </c>
      <c r="G18" s="93">
        <v>4121039.4</v>
      </c>
      <c r="H18" s="94"/>
      <c r="I18" s="95">
        <v>200000</v>
      </c>
      <c r="J18" s="95">
        <v>8920550</v>
      </c>
      <c r="K18" s="95"/>
      <c r="L18" s="88">
        <f t="shared" si="16"/>
        <v>10</v>
      </c>
      <c r="M18" s="124" t="s">
        <v>108</v>
      </c>
      <c r="N18" s="124" t="s">
        <v>239</v>
      </c>
      <c r="O18" s="89">
        <f t="shared" si="0"/>
        <v>13241589.4</v>
      </c>
      <c r="P18" s="95"/>
      <c r="Q18" s="95">
        <v>1221593368</v>
      </c>
      <c r="R18" s="95">
        <v>736405434.47000003</v>
      </c>
      <c r="S18" s="95">
        <v>328729082.60000002</v>
      </c>
      <c r="T18" s="95">
        <v>79814299.280000001</v>
      </c>
      <c r="U18" s="88">
        <f t="shared" si="17"/>
        <v>10</v>
      </c>
      <c r="V18" s="124" t="s">
        <v>108</v>
      </c>
      <c r="W18" s="124" t="s">
        <v>239</v>
      </c>
      <c r="X18" s="95">
        <v>7150000</v>
      </c>
      <c r="Y18" s="95">
        <v>834166.99</v>
      </c>
      <c r="Z18" s="95">
        <v>84900</v>
      </c>
      <c r="AA18" s="95">
        <v>72900</v>
      </c>
      <c r="AB18" s="95"/>
      <c r="AC18" s="95"/>
      <c r="AD18" s="88">
        <f t="shared" si="18"/>
        <v>10</v>
      </c>
      <c r="AE18" s="124" t="s">
        <v>108</v>
      </c>
      <c r="AF18" s="124" t="s">
        <v>239</v>
      </c>
      <c r="AG18" s="95"/>
      <c r="AH18" s="95"/>
      <c r="AI18" s="95"/>
      <c r="AJ18" s="89">
        <f t="shared" si="9"/>
        <v>1557557350.5999999</v>
      </c>
      <c r="AK18" s="89">
        <f t="shared" si="10"/>
        <v>817126800.74000001</v>
      </c>
      <c r="AL18" s="88">
        <f t="shared" si="19"/>
        <v>10</v>
      </c>
      <c r="AM18" s="124" t="s">
        <v>108</v>
      </c>
      <c r="AN18" s="124" t="s">
        <v>239</v>
      </c>
      <c r="AO18" s="95">
        <v>440000</v>
      </c>
      <c r="AP18" s="95"/>
      <c r="AQ18" s="95"/>
      <c r="AR18" s="89">
        <f t="shared" si="11"/>
        <v>740870549.8599999</v>
      </c>
      <c r="AS18" s="96">
        <f t="shared" si="12"/>
        <v>754112139.25999987</v>
      </c>
      <c r="AT18" s="88">
        <f t="shared" si="20"/>
        <v>10</v>
      </c>
      <c r="AU18" s="124" t="s">
        <v>108</v>
      </c>
      <c r="AV18" s="124" t="s">
        <v>239</v>
      </c>
      <c r="AW18" s="95">
        <v>88426</v>
      </c>
      <c r="AX18" s="95"/>
      <c r="AY18" s="89">
        <f t="shared" si="5"/>
        <v>88426</v>
      </c>
      <c r="AZ18" s="95">
        <v>755119190.60000002</v>
      </c>
      <c r="BA18" s="95"/>
      <c r="BB18" s="95"/>
      <c r="BC18" s="88">
        <f t="shared" si="21"/>
        <v>10</v>
      </c>
      <c r="BD18" s="124" t="s">
        <v>108</v>
      </c>
      <c r="BE18" s="124" t="s">
        <v>239</v>
      </c>
      <c r="BF18" s="95">
        <v>-1095477.3400000001</v>
      </c>
      <c r="BG18" s="89">
        <f t="shared" si="6"/>
        <v>-1095477.3400000001</v>
      </c>
      <c r="BH18" s="95"/>
      <c r="BI18" s="95"/>
      <c r="BJ18" s="97">
        <f t="shared" si="13"/>
        <v>754023713.25999999</v>
      </c>
      <c r="BK18" s="97">
        <f t="shared" si="14"/>
        <v>754112139.25999999</v>
      </c>
    </row>
    <row r="19" spans="1:63" ht="13.9" customHeight="1">
      <c r="A19" s="88">
        <f t="shared" si="15"/>
        <v>11</v>
      </c>
      <c r="B19" s="99"/>
      <c r="C19" s="124" t="s">
        <v>108</v>
      </c>
      <c r="D19" s="100" t="s">
        <v>74</v>
      </c>
      <c r="E19" s="91">
        <v>9059075</v>
      </c>
      <c r="F19" s="92" t="s">
        <v>158</v>
      </c>
      <c r="G19" s="93"/>
      <c r="H19" s="94"/>
      <c r="I19" s="95"/>
      <c r="J19" s="95">
        <v>40117753.399999999</v>
      </c>
      <c r="K19" s="95"/>
      <c r="L19" s="88">
        <f t="shared" si="16"/>
        <v>11</v>
      </c>
      <c r="M19" s="124" t="s">
        <v>108</v>
      </c>
      <c r="N19" s="100" t="s">
        <v>74</v>
      </c>
      <c r="O19" s="89">
        <f t="shared" si="0"/>
        <v>40117753.399999999</v>
      </c>
      <c r="P19" s="95"/>
      <c r="Q19" s="95">
        <v>975469970</v>
      </c>
      <c r="R19" s="95">
        <v>531204635.75</v>
      </c>
      <c r="S19" s="95">
        <v>80216667.939999998</v>
      </c>
      <c r="T19" s="95">
        <v>51325780.659999996</v>
      </c>
      <c r="U19" s="88">
        <f t="shared" si="17"/>
        <v>11</v>
      </c>
      <c r="V19" s="124" t="s">
        <v>108</v>
      </c>
      <c r="W19" s="100" t="s">
        <v>74</v>
      </c>
      <c r="X19" s="95"/>
      <c r="Y19" s="95"/>
      <c r="Z19" s="95">
        <v>57873101.159999996</v>
      </c>
      <c r="AA19" s="95">
        <v>25391692.75</v>
      </c>
      <c r="AB19" s="95"/>
      <c r="AC19" s="95">
        <v>7818441.4699999997</v>
      </c>
      <c r="AD19" s="88">
        <f t="shared" si="18"/>
        <v>11</v>
      </c>
      <c r="AE19" s="124" t="s">
        <v>108</v>
      </c>
      <c r="AF19" s="100" t="s">
        <v>74</v>
      </c>
      <c r="AG19" s="95"/>
      <c r="AH19" s="95">
        <v>7312703.5999999996</v>
      </c>
      <c r="AI19" s="95">
        <v>2508845.81</v>
      </c>
      <c r="AJ19" s="89">
        <f t="shared" si="9"/>
        <v>1128690884.1700001</v>
      </c>
      <c r="AK19" s="89">
        <f t="shared" si="10"/>
        <v>610430954.96999991</v>
      </c>
      <c r="AL19" s="88">
        <f t="shared" si="19"/>
        <v>11</v>
      </c>
      <c r="AM19" s="124" t="s">
        <v>108</v>
      </c>
      <c r="AN19" s="100" t="s">
        <v>74</v>
      </c>
      <c r="AO19" s="95">
        <v>750000</v>
      </c>
      <c r="AP19" s="95">
        <v>618750.18000000005</v>
      </c>
      <c r="AQ19" s="95"/>
      <c r="AR19" s="89">
        <f t="shared" si="11"/>
        <v>518391179.02000016</v>
      </c>
      <c r="AS19" s="96">
        <f t="shared" si="12"/>
        <v>558508932.4200002</v>
      </c>
      <c r="AT19" s="88">
        <f t="shared" si="20"/>
        <v>11</v>
      </c>
      <c r="AU19" s="124" t="s">
        <v>108</v>
      </c>
      <c r="AV19" s="100" t="s">
        <v>74</v>
      </c>
      <c r="AW19" s="95">
        <v>0</v>
      </c>
      <c r="AX19" s="95"/>
      <c r="AY19" s="89">
        <f t="shared" si="5"/>
        <v>0</v>
      </c>
      <c r="AZ19" s="95">
        <v>266278461.59999999</v>
      </c>
      <c r="BA19" s="95"/>
      <c r="BB19" s="95">
        <v>-197321580.33000001</v>
      </c>
      <c r="BC19" s="88">
        <f t="shared" si="21"/>
        <v>11</v>
      </c>
      <c r="BD19" s="124" t="s">
        <v>108</v>
      </c>
      <c r="BE19" s="100" t="s">
        <v>74</v>
      </c>
      <c r="BF19" s="95">
        <v>19612231.780000001</v>
      </c>
      <c r="BG19" s="89">
        <f t="shared" si="6"/>
        <v>-177709348.55000001</v>
      </c>
      <c r="BH19" s="95">
        <v>469939819.37</v>
      </c>
      <c r="BI19" s="95"/>
      <c r="BJ19" s="97">
        <f t="shared" si="13"/>
        <v>558508932.41999996</v>
      </c>
      <c r="BK19" s="97">
        <f t="shared" si="14"/>
        <v>558508932.41999996</v>
      </c>
    </row>
    <row r="20" spans="1:63" ht="13.9" customHeight="1">
      <c r="A20" s="88">
        <f t="shared" si="15"/>
        <v>12</v>
      </c>
      <c r="B20" s="99"/>
      <c r="C20" s="124" t="s">
        <v>108</v>
      </c>
      <c r="D20" s="100" t="s">
        <v>87</v>
      </c>
      <c r="E20" s="91">
        <v>9059083</v>
      </c>
      <c r="F20" s="92" t="s">
        <v>158</v>
      </c>
      <c r="G20" s="93"/>
      <c r="H20" s="94"/>
      <c r="I20" s="95">
        <v>321778.90000000002</v>
      </c>
      <c r="J20" s="95">
        <v>15872760.59</v>
      </c>
      <c r="K20" s="95"/>
      <c r="L20" s="88">
        <f t="shared" si="16"/>
        <v>12</v>
      </c>
      <c r="M20" s="124" t="s">
        <v>108</v>
      </c>
      <c r="N20" s="100" t="s">
        <v>87</v>
      </c>
      <c r="O20" s="89">
        <f t="shared" si="0"/>
        <v>16194539.49</v>
      </c>
      <c r="P20" s="95"/>
      <c r="Q20" s="95">
        <v>440500000</v>
      </c>
      <c r="R20" s="95">
        <v>29366666.879999999</v>
      </c>
      <c r="S20" s="95">
        <v>21733912.699999999</v>
      </c>
      <c r="T20" s="95">
        <v>15257119.970000001</v>
      </c>
      <c r="U20" s="88">
        <f t="shared" si="17"/>
        <v>12</v>
      </c>
      <c r="V20" s="124" t="s">
        <v>108</v>
      </c>
      <c r="W20" s="100" t="s">
        <v>87</v>
      </c>
      <c r="X20" s="95"/>
      <c r="Y20" s="95"/>
      <c r="Z20" s="95">
        <v>9492340</v>
      </c>
      <c r="AA20" s="95">
        <v>3189336.21</v>
      </c>
      <c r="AB20" s="95"/>
      <c r="AC20" s="95">
        <v>455480</v>
      </c>
      <c r="AD20" s="88">
        <f t="shared" si="18"/>
        <v>12</v>
      </c>
      <c r="AE20" s="124" t="s">
        <v>108</v>
      </c>
      <c r="AF20" s="100" t="s">
        <v>87</v>
      </c>
      <c r="AG20" s="95"/>
      <c r="AH20" s="95"/>
      <c r="AI20" s="95"/>
      <c r="AJ20" s="89">
        <f t="shared" si="9"/>
        <v>472181732.69999999</v>
      </c>
      <c r="AK20" s="89">
        <f t="shared" si="10"/>
        <v>47813123.060000002</v>
      </c>
      <c r="AL20" s="88">
        <f t="shared" si="19"/>
        <v>12</v>
      </c>
      <c r="AM20" s="124" t="s">
        <v>108</v>
      </c>
      <c r="AN20" s="100" t="s">
        <v>87</v>
      </c>
      <c r="AO20" s="95">
        <v>100000</v>
      </c>
      <c r="AP20" s="95">
        <v>100000</v>
      </c>
      <c r="AQ20" s="95"/>
      <c r="AR20" s="89">
        <f t="shared" si="11"/>
        <v>424368609.63999999</v>
      </c>
      <c r="AS20" s="96">
        <f t="shared" si="12"/>
        <v>440563149.13</v>
      </c>
      <c r="AT20" s="88">
        <f t="shared" si="20"/>
        <v>12</v>
      </c>
      <c r="AU20" s="124" t="s">
        <v>108</v>
      </c>
      <c r="AV20" s="100" t="s">
        <v>87</v>
      </c>
      <c r="AW20" s="95"/>
      <c r="AX20" s="95"/>
      <c r="AY20" s="89">
        <f t="shared" si="5"/>
        <v>0</v>
      </c>
      <c r="AZ20" s="95">
        <v>468840046.83999997</v>
      </c>
      <c r="BA20" s="95"/>
      <c r="BB20" s="95">
        <v>-15139344.289999999</v>
      </c>
      <c r="BC20" s="88">
        <f t="shared" si="21"/>
        <v>12</v>
      </c>
      <c r="BD20" s="124" t="s">
        <v>108</v>
      </c>
      <c r="BE20" s="100" t="s">
        <v>87</v>
      </c>
      <c r="BF20" s="95">
        <v>-13152249.470000001</v>
      </c>
      <c r="BG20" s="89">
        <f t="shared" si="6"/>
        <v>-28291593.759999998</v>
      </c>
      <c r="BH20" s="95">
        <v>14696.05</v>
      </c>
      <c r="BI20" s="95"/>
      <c r="BJ20" s="97">
        <f t="shared" si="13"/>
        <v>440563149.13</v>
      </c>
      <c r="BK20" s="97">
        <f t="shared" si="14"/>
        <v>440563149.13</v>
      </c>
    </row>
    <row r="21" spans="1:63" ht="13.9" customHeight="1">
      <c r="A21" s="88">
        <f t="shared" si="15"/>
        <v>13</v>
      </c>
      <c r="B21" s="99"/>
      <c r="C21" s="124" t="s">
        <v>108</v>
      </c>
      <c r="D21" s="92" t="s">
        <v>81</v>
      </c>
      <c r="E21" s="91">
        <v>9058737</v>
      </c>
      <c r="F21" s="92" t="s">
        <v>158</v>
      </c>
      <c r="G21" s="93"/>
      <c r="H21" s="94"/>
      <c r="I21" s="95">
        <v>0</v>
      </c>
      <c r="J21" s="95">
        <v>10067590</v>
      </c>
      <c r="K21" s="95"/>
      <c r="L21" s="88">
        <f t="shared" si="16"/>
        <v>13</v>
      </c>
      <c r="M21" s="124" t="s">
        <v>108</v>
      </c>
      <c r="N21" s="92" t="s">
        <v>81</v>
      </c>
      <c r="O21" s="89">
        <f t="shared" si="0"/>
        <v>10067590</v>
      </c>
      <c r="P21" s="95"/>
      <c r="Q21" s="95">
        <v>38652900</v>
      </c>
      <c r="R21" s="95">
        <v>16105374.810000001</v>
      </c>
      <c r="S21" s="95">
        <v>17084051.879999999</v>
      </c>
      <c r="T21" s="95">
        <v>11569233.4</v>
      </c>
      <c r="U21" s="88">
        <f t="shared" si="17"/>
        <v>13</v>
      </c>
      <c r="V21" s="124" t="s">
        <v>108</v>
      </c>
      <c r="W21" s="92" t="s">
        <v>81</v>
      </c>
      <c r="X21" s="95"/>
      <c r="Y21" s="95"/>
      <c r="Z21" s="95">
        <v>5986167</v>
      </c>
      <c r="AA21" s="95">
        <v>2083653.1</v>
      </c>
      <c r="AB21" s="95"/>
      <c r="AC21" s="95">
        <v>8533084</v>
      </c>
      <c r="AD21" s="88">
        <f t="shared" si="18"/>
        <v>13</v>
      </c>
      <c r="AE21" s="124" t="s">
        <v>108</v>
      </c>
      <c r="AF21" s="92" t="s">
        <v>81</v>
      </c>
      <c r="AG21" s="95"/>
      <c r="AH21" s="95"/>
      <c r="AI21" s="95"/>
      <c r="AJ21" s="89">
        <f t="shared" si="9"/>
        <v>70256202.879999995</v>
      </c>
      <c r="AK21" s="89">
        <f t="shared" si="10"/>
        <v>29758261.310000002</v>
      </c>
      <c r="AL21" s="88">
        <f t="shared" si="19"/>
        <v>13</v>
      </c>
      <c r="AM21" s="124" t="s">
        <v>108</v>
      </c>
      <c r="AN21" s="92" t="s">
        <v>81</v>
      </c>
      <c r="AO21" s="95">
        <v>95000</v>
      </c>
      <c r="AP21" s="95">
        <v>95000</v>
      </c>
      <c r="AQ21" s="95"/>
      <c r="AR21" s="89">
        <f t="shared" si="11"/>
        <v>40497941.569999993</v>
      </c>
      <c r="AS21" s="96">
        <f t="shared" si="12"/>
        <v>50565531.569999993</v>
      </c>
      <c r="AT21" s="88">
        <f t="shared" si="20"/>
        <v>13</v>
      </c>
      <c r="AU21" s="124" t="s">
        <v>108</v>
      </c>
      <c r="AV21" s="92" t="s">
        <v>81</v>
      </c>
      <c r="AW21" s="95">
        <v>0</v>
      </c>
      <c r="AX21" s="95"/>
      <c r="AY21" s="89">
        <f t="shared" si="5"/>
        <v>0</v>
      </c>
      <c r="AZ21" s="95">
        <v>23329445.969999999</v>
      </c>
      <c r="BA21" s="95"/>
      <c r="BB21" s="95">
        <v>3164654.4</v>
      </c>
      <c r="BC21" s="88">
        <f t="shared" si="21"/>
        <v>13</v>
      </c>
      <c r="BD21" s="124" t="s">
        <v>108</v>
      </c>
      <c r="BE21" s="92" t="s">
        <v>81</v>
      </c>
      <c r="BF21" s="95">
        <v>-2178790.0099999998</v>
      </c>
      <c r="BG21" s="89">
        <f t="shared" si="6"/>
        <v>985864.39000000013</v>
      </c>
      <c r="BH21" s="95">
        <v>26250221.210000001</v>
      </c>
      <c r="BI21" s="95"/>
      <c r="BJ21" s="97">
        <f t="shared" si="13"/>
        <v>50565531.57</v>
      </c>
      <c r="BK21" s="97">
        <f t="shared" si="14"/>
        <v>50565531.57</v>
      </c>
    </row>
    <row r="22" spans="1:63" ht="13.9" customHeight="1">
      <c r="A22" s="88">
        <f t="shared" si="15"/>
        <v>14</v>
      </c>
      <c r="B22" s="99"/>
      <c r="C22" s="124" t="s">
        <v>108</v>
      </c>
      <c r="D22" s="100" t="s">
        <v>76</v>
      </c>
      <c r="E22" s="91">
        <v>9059091</v>
      </c>
      <c r="F22" s="92" t="s">
        <v>158</v>
      </c>
      <c r="G22" s="93">
        <v>0</v>
      </c>
      <c r="H22" s="94"/>
      <c r="I22" s="95">
        <v>1422768.06</v>
      </c>
      <c r="J22" s="95">
        <v>30408522.629999999</v>
      </c>
      <c r="K22" s="95"/>
      <c r="L22" s="88">
        <f t="shared" si="16"/>
        <v>14</v>
      </c>
      <c r="M22" s="124" t="s">
        <v>108</v>
      </c>
      <c r="N22" s="100" t="s">
        <v>76</v>
      </c>
      <c r="O22" s="89">
        <f t="shared" si="0"/>
        <v>31831290.689999998</v>
      </c>
      <c r="P22" s="95"/>
      <c r="Q22" s="95">
        <v>314654490</v>
      </c>
      <c r="R22" s="95">
        <v>146439826.77000001</v>
      </c>
      <c r="S22" s="95">
        <v>43566679.32</v>
      </c>
      <c r="T22" s="95">
        <v>37065222.640000001</v>
      </c>
      <c r="U22" s="88">
        <f t="shared" si="17"/>
        <v>14</v>
      </c>
      <c r="V22" s="124" t="s">
        <v>108</v>
      </c>
      <c r="W22" s="100" t="s">
        <v>76</v>
      </c>
      <c r="X22" s="95">
        <v>84330000</v>
      </c>
      <c r="Y22" s="95">
        <v>17943999.98</v>
      </c>
      <c r="Z22" s="95">
        <v>7212708.9000000004</v>
      </c>
      <c r="AA22" s="95">
        <v>5961041.5300000003</v>
      </c>
      <c r="AB22" s="95"/>
      <c r="AC22" s="95">
        <v>803756</v>
      </c>
      <c r="AD22" s="88">
        <f t="shared" si="18"/>
        <v>14</v>
      </c>
      <c r="AE22" s="124" t="s">
        <v>108</v>
      </c>
      <c r="AF22" s="100" t="s">
        <v>76</v>
      </c>
      <c r="AG22" s="95"/>
      <c r="AH22" s="95">
        <v>31187000</v>
      </c>
      <c r="AI22" s="95">
        <v>7817449.7999999998</v>
      </c>
      <c r="AJ22" s="89">
        <f t="shared" si="9"/>
        <v>481754634.21999997</v>
      </c>
      <c r="AK22" s="89">
        <f t="shared" si="10"/>
        <v>215227540.72000003</v>
      </c>
      <c r="AL22" s="88">
        <f t="shared" si="19"/>
        <v>14</v>
      </c>
      <c r="AM22" s="124" t="s">
        <v>108</v>
      </c>
      <c r="AN22" s="100" t="s">
        <v>76</v>
      </c>
      <c r="AO22" s="95">
        <v>540000</v>
      </c>
      <c r="AP22" s="95">
        <v>539999.81999999995</v>
      </c>
      <c r="AQ22" s="95"/>
      <c r="AR22" s="89">
        <f t="shared" si="11"/>
        <v>266527093.67999995</v>
      </c>
      <c r="AS22" s="96">
        <f t="shared" si="12"/>
        <v>298358384.36999995</v>
      </c>
      <c r="AT22" s="88">
        <f t="shared" si="20"/>
        <v>14</v>
      </c>
      <c r="AU22" s="124" t="s">
        <v>108</v>
      </c>
      <c r="AV22" s="100" t="s">
        <v>76</v>
      </c>
      <c r="AW22" s="95">
        <v>0</v>
      </c>
      <c r="AX22" s="95"/>
      <c r="AY22" s="89">
        <f t="shared" si="5"/>
        <v>0</v>
      </c>
      <c r="AZ22" s="95">
        <v>145523971.47999999</v>
      </c>
      <c r="BA22" s="95"/>
      <c r="BB22" s="95">
        <v>-54481532.950000003</v>
      </c>
      <c r="BC22" s="88">
        <f t="shared" si="21"/>
        <v>14</v>
      </c>
      <c r="BD22" s="124" t="s">
        <v>108</v>
      </c>
      <c r="BE22" s="100" t="s">
        <v>76</v>
      </c>
      <c r="BF22" s="95">
        <v>63765752.909999996</v>
      </c>
      <c r="BG22" s="89">
        <f t="shared" si="6"/>
        <v>9284219.9599999934</v>
      </c>
      <c r="BH22" s="95">
        <v>143550192.93000001</v>
      </c>
      <c r="BI22" s="95"/>
      <c r="BJ22" s="97">
        <f t="shared" si="13"/>
        <v>298358384.37</v>
      </c>
      <c r="BK22" s="97">
        <f t="shared" si="14"/>
        <v>298358384.37</v>
      </c>
    </row>
    <row r="23" spans="1:63" ht="13.9" customHeight="1">
      <c r="A23" s="88">
        <f t="shared" si="15"/>
        <v>15</v>
      </c>
      <c r="B23" s="99"/>
      <c r="C23" s="124" t="s">
        <v>108</v>
      </c>
      <c r="D23" s="100" t="s">
        <v>155</v>
      </c>
      <c r="E23" s="91">
        <v>9059091</v>
      </c>
      <c r="F23" s="92" t="s">
        <v>158</v>
      </c>
      <c r="G23" s="93">
        <v>7813155.5</v>
      </c>
      <c r="H23" s="94"/>
      <c r="I23" s="95">
        <v>2677982.6800000002</v>
      </c>
      <c r="J23" s="95">
        <v>7872625.1900000004</v>
      </c>
      <c r="K23" s="95"/>
      <c r="L23" s="88">
        <f t="shared" si="16"/>
        <v>15</v>
      </c>
      <c r="M23" s="124" t="s">
        <v>108</v>
      </c>
      <c r="N23" s="100" t="s">
        <v>155</v>
      </c>
      <c r="O23" s="89">
        <f t="shared" si="0"/>
        <v>18363763.370000001</v>
      </c>
      <c r="P23" s="95"/>
      <c r="Q23" s="95"/>
      <c r="R23" s="95">
        <v>0</v>
      </c>
      <c r="S23" s="95">
        <v>2103492</v>
      </c>
      <c r="T23" s="95">
        <v>1771253.4</v>
      </c>
      <c r="U23" s="88">
        <f t="shared" si="17"/>
        <v>15</v>
      </c>
      <c r="V23" s="124" t="s">
        <v>108</v>
      </c>
      <c r="W23" s="100" t="s">
        <v>155</v>
      </c>
      <c r="X23" s="95"/>
      <c r="Y23" s="95"/>
      <c r="Z23" s="95">
        <v>997850</v>
      </c>
      <c r="AA23" s="95">
        <v>349164.49</v>
      </c>
      <c r="AB23" s="95"/>
      <c r="AC23" s="95"/>
      <c r="AD23" s="88">
        <f t="shared" si="18"/>
        <v>15</v>
      </c>
      <c r="AE23" s="124" t="s">
        <v>108</v>
      </c>
      <c r="AF23" s="100" t="s">
        <v>155</v>
      </c>
      <c r="AG23" s="95"/>
      <c r="AH23" s="95">
        <v>104000</v>
      </c>
      <c r="AI23" s="95">
        <v>31200</v>
      </c>
      <c r="AJ23" s="89">
        <f t="shared" si="9"/>
        <v>3205342</v>
      </c>
      <c r="AK23" s="89">
        <f t="shared" si="10"/>
        <v>2151617.8899999997</v>
      </c>
      <c r="AL23" s="88">
        <f t="shared" si="19"/>
        <v>15</v>
      </c>
      <c r="AM23" s="124" t="s">
        <v>108</v>
      </c>
      <c r="AN23" s="100" t="s">
        <v>155</v>
      </c>
      <c r="AO23" s="95">
        <v>1480000</v>
      </c>
      <c r="AP23" s="95">
        <v>1093750</v>
      </c>
      <c r="AQ23" s="95"/>
      <c r="AR23" s="89">
        <f t="shared" si="11"/>
        <v>1439974.1100000003</v>
      </c>
      <c r="AS23" s="96">
        <f t="shared" si="12"/>
        <v>19803737.48</v>
      </c>
      <c r="AT23" s="88">
        <f t="shared" si="20"/>
        <v>15</v>
      </c>
      <c r="AU23" s="124" t="s">
        <v>108</v>
      </c>
      <c r="AV23" s="100" t="s">
        <v>155</v>
      </c>
      <c r="AW23" s="95">
        <v>620</v>
      </c>
      <c r="AX23" s="95"/>
      <c r="AY23" s="89">
        <f t="shared" si="5"/>
        <v>620</v>
      </c>
      <c r="AZ23" s="95">
        <v>4101342</v>
      </c>
      <c r="BA23" s="95"/>
      <c r="BB23" s="95">
        <v>11271453.710000001</v>
      </c>
      <c r="BC23" s="88">
        <f t="shared" si="21"/>
        <v>15</v>
      </c>
      <c r="BD23" s="124" t="s">
        <v>108</v>
      </c>
      <c r="BE23" s="100" t="s">
        <v>155</v>
      </c>
      <c r="BF23" s="95">
        <v>4430321.7699999996</v>
      </c>
      <c r="BG23" s="89">
        <f t="shared" si="6"/>
        <v>15701775.48</v>
      </c>
      <c r="BH23" s="95"/>
      <c r="BI23" s="95"/>
      <c r="BJ23" s="97">
        <f t="shared" si="13"/>
        <v>19803117.48</v>
      </c>
      <c r="BK23" s="97">
        <f t="shared" si="14"/>
        <v>19803737.48</v>
      </c>
    </row>
    <row r="24" spans="1:63" ht="13.9" customHeight="1">
      <c r="A24" s="88">
        <f t="shared" si="15"/>
        <v>16</v>
      </c>
      <c r="B24" s="99"/>
      <c r="C24" s="124" t="s">
        <v>115</v>
      </c>
      <c r="D24" s="92" t="s">
        <v>79</v>
      </c>
      <c r="E24" s="88">
        <v>9059121</v>
      </c>
      <c r="F24" s="92" t="s">
        <v>158</v>
      </c>
      <c r="G24" s="93"/>
      <c r="H24" s="94"/>
      <c r="I24" s="95">
        <v>0</v>
      </c>
      <c r="J24" s="95">
        <v>39924442.649999999</v>
      </c>
      <c r="K24" s="95"/>
      <c r="L24" s="88">
        <f t="shared" si="16"/>
        <v>16</v>
      </c>
      <c r="M24" s="124" t="s">
        <v>115</v>
      </c>
      <c r="N24" s="92" t="s">
        <v>79</v>
      </c>
      <c r="O24" s="89">
        <f t="shared" si="0"/>
        <v>39924442.649999999</v>
      </c>
      <c r="P24" s="95"/>
      <c r="Q24" s="95">
        <v>981033553</v>
      </c>
      <c r="R24" s="95">
        <v>295441293.32999998</v>
      </c>
      <c r="S24" s="95">
        <v>134507729.30000001</v>
      </c>
      <c r="T24" s="95">
        <v>52677911.119999997</v>
      </c>
      <c r="U24" s="88">
        <f t="shared" si="17"/>
        <v>16</v>
      </c>
      <c r="V24" s="124" t="s">
        <v>115</v>
      </c>
      <c r="W24" s="92" t="s">
        <v>79</v>
      </c>
      <c r="X24" s="95">
        <v>78758400</v>
      </c>
      <c r="Y24" s="95">
        <v>59399943.700000003</v>
      </c>
      <c r="Z24" s="95">
        <v>89234790</v>
      </c>
      <c r="AA24" s="95">
        <v>39527150.57</v>
      </c>
      <c r="AB24" s="95"/>
      <c r="AC24" s="95"/>
      <c r="AD24" s="88">
        <f t="shared" si="18"/>
        <v>16</v>
      </c>
      <c r="AE24" s="124" t="s">
        <v>115</v>
      </c>
      <c r="AF24" s="92" t="s">
        <v>79</v>
      </c>
      <c r="AG24" s="95"/>
      <c r="AH24" s="95">
        <v>1985000</v>
      </c>
      <c r="AI24" s="95">
        <v>1422411.08</v>
      </c>
      <c r="AJ24" s="89">
        <f t="shared" si="9"/>
        <v>1285519472.3</v>
      </c>
      <c r="AK24" s="89">
        <f t="shared" si="10"/>
        <v>448468709.79999995</v>
      </c>
      <c r="AL24" s="88">
        <f t="shared" si="19"/>
        <v>16</v>
      </c>
      <c r="AM24" s="124" t="s">
        <v>115</v>
      </c>
      <c r="AN24" s="92" t="s">
        <v>79</v>
      </c>
      <c r="AO24" s="95">
        <v>1067500</v>
      </c>
      <c r="AP24" s="95">
        <v>1067500</v>
      </c>
      <c r="AQ24" s="95"/>
      <c r="AR24" s="89">
        <f t="shared" si="11"/>
        <v>837050762.5</v>
      </c>
      <c r="AS24" s="96">
        <f t="shared" si="12"/>
        <v>876975205.14999998</v>
      </c>
      <c r="AT24" s="88">
        <f t="shared" si="20"/>
        <v>16</v>
      </c>
      <c r="AU24" s="124" t="s">
        <v>115</v>
      </c>
      <c r="AV24" s="92" t="s">
        <v>79</v>
      </c>
      <c r="AW24" s="95">
        <v>0</v>
      </c>
      <c r="AX24" s="95"/>
      <c r="AY24" s="89">
        <f t="shared" si="5"/>
        <v>0</v>
      </c>
      <c r="AZ24" s="95">
        <v>459516654.50999999</v>
      </c>
      <c r="BA24" s="95"/>
      <c r="BB24" s="95">
        <v>313354217.49000001</v>
      </c>
      <c r="BC24" s="88">
        <f t="shared" si="21"/>
        <v>16</v>
      </c>
      <c r="BD24" s="124" t="s">
        <v>115</v>
      </c>
      <c r="BE24" s="92" t="s">
        <v>79</v>
      </c>
      <c r="BF24" s="95">
        <v>-89138206.409999996</v>
      </c>
      <c r="BG24" s="89">
        <f t="shared" si="6"/>
        <v>224216011.08000001</v>
      </c>
      <c r="BH24" s="95">
        <v>193242539.56</v>
      </c>
      <c r="BI24" s="95"/>
      <c r="BJ24" s="97">
        <f t="shared" si="13"/>
        <v>876975205.1500001</v>
      </c>
      <c r="BK24" s="97">
        <f t="shared" si="14"/>
        <v>876975205.1500001</v>
      </c>
    </row>
    <row r="25" spans="1:63" ht="13.9" customHeight="1">
      <c r="A25" s="88">
        <f t="shared" si="15"/>
        <v>17</v>
      </c>
      <c r="B25" s="99"/>
      <c r="C25" s="124" t="s">
        <v>115</v>
      </c>
      <c r="D25" s="100" t="s">
        <v>74</v>
      </c>
      <c r="E25" s="88">
        <v>9059148</v>
      </c>
      <c r="F25" s="92" t="s">
        <v>158</v>
      </c>
      <c r="G25" s="93">
        <v>0.03</v>
      </c>
      <c r="H25" s="94"/>
      <c r="I25" s="95">
        <v>321000</v>
      </c>
      <c r="J25" s="95">
        <v>29121220.539999999</v>
      </c>
      <c r="K25" s="95"/>
      <c r="L25" s="88">
        <f t="shared" si="16"/>
        <v>17</v>
      </c>
      <c r="M25" s="124" t="s">
        <v>115</v>
      </c>
      <c r="N25" s="100" t="s">
        <v>74</v>
      </c>
      <c r="O25" s="89">
        <f t="shared" si="0"/>
        <v>29442220.57</v>
      </c>
      <c r="P25" s="95"/>
      <c r="Q25" s="95">
        <v>431512600</v>
      </c>
      <c r="R25" s="95">
        <v>178090521.16</v>
      </c>
      <c r="S25" s="95">
        <v>64717052</v>
      </c>
      <c r="T25" s="95">
        <v>29723733.789999999</v>
      </c>
      <c r="U25" s="88">
        <f t="shared" si="17"/>
        <v>17</v>
      </c>
      <c r="V25" s="124" t="s">
        <v>115</v>
      </c>
      <c r="W25" s="100" t="s">
        <v>74</v>
      </c>
      <c r="X25" s="95"/>
      <c r="Y25" s="95"/>
      <c r="Z25" s="95">
        <v>52142860.649999999</v>
      </c>
      <c r="AA25" s="95">
        <v>20383688.039999999</v>
      </c>
      <c r="AB25" s="95"/>
      <c r="AC25" s="95">
        <v>12989221.82</v>
      </c>
      <c r="AD25" s="88">
        <f t="shared" si="18"/>
        <v>17</v>
      </c>
      <c r="AE25" s="124" t="s">
        <v>115</v>
      </c>
      <c r="AF25" s="100" t="s">
        <v>74</v>
      </c>
      <c r="AG25" s="95"/>
      <c r="AH25" s="95"/>
      <c r="AI25" s="95"/>
      <c r="AJ25" s="89">
        <f t="shared" si="9"/>
        <v>561361734.47000003</v>
      </c>
      <c r="AK25" s="89">
        <f t="shared" si="10"/>
        <v>228197942.98999998</v>
      </c>
      <c r="AL25" s="88">
        <f t="shared" si="19"/>
        <v>17</v>
      </c>
      <c r="AM25" s="124" t="s">
        <v>115</v>
      </c>
      <c r="AN25" s="100" t="s">
        <v>74</v>
      </c>
      <c r="AO25" s="95">
        <v>1086300</v>
      </c>
      <c r="AP25" s="95">
        <v>665926.74</v>
      </c>
      <c r="AQ25" s="95"/>
      <c r="AR25" s="89">
        <f t="shared" si="11"/>
        <v>333584164.74000001</v>
      </c>
      <c r="AS25" s="96">
        <f t="shared" si="12"/>
        <v>363026385.31</v>
      </c>
      <c r="AT25" s="88">
        <f t="shared" si="20"/>
        <v>17</v>
      </c>
      <c r="AU25" s="124" t="s">
        <v>115</v>
      </c>
      <c r="AV25" s="100" t="s">
        <v>74</v>
      </c>
      <c r="AW25" s="95">
        <v>40000</v>
      </c>
      <c r="AX25" s="95"/>
      <c r="AY25" s="89">
        <f t="shared" si="5"/>
        <v>40000</v>
      </c>
      <c r="AZ25" s="95">
        <v>224041340.69999999</v>
      </c>
      <c r="BA25" s="95"/>
      <c r="BB25" s="95">
        <v>-32332710.710000001</v>
      </c>
      <c r="BC25" s="88">
        <f t="shared" si="21"/>
        <v>17</v>
      </c>
      <c r="BD25" s="124" t="s">
        <v>115</v>
      </c>
      <c r="BE25" s="100" t="s">
        <v>74</v>
      </c>
      <c r="BF25" s="95">
        <v>5045844.92</v>
      </c>
      <c r="BG25" s="89">
        <f t="shared" si="6"/>
        <v>-27286865.789999999</v>
      </c>
      <c r="BH25" s="95">
        <v>166231910.40000001</v>
      </c>
      <c r="BI25" s="95"/>
      <c r="BJ25" s="97">
        <f t="shared" si="13"/>
        <v>362986385.31</v>
      </c>
      <c r="BK25" s="97">
        <f t="shared" si="14"/>
        <v>363026385.31</v>
      </c>
    </row>
    <row r="26" spans="1:63" ht="13.9" customHeight="1">
      <c r="A26" s="88">
        <f t="shared" si="15"/>
        <v>18</v>
      </c>
      <c r="B26" s="99"/>
      <c r="C26" s="124" t="s">
        <v>115</v>
      </c>
      <c r="D26" s="100" t="s">
        <v>87</v>
      </c>
      <c r="E26" s="88">
        <v>3855783</v>
      </c>
      <c r="F26" s="92" t="s">
        <v>158</v>
      </c>
      <c r="G26" s="93"/>
      <c r="H26" s="94"/>
      <c r="I26" s="95">
        <v>1360612</v>
      </c>
      <c r="J26" s="95">
        <v>19601041</v>
      </c>
      <c r="K26" s="95"/>
      <c r="L26" s="88">
        <f t="shared" si="16"/>
        <v>18</v>
      </c>
      <c r="M26" s="124" t="s">
        <v>115</v>
      </c>
      <c r="N26" s="100" t="s">
        <v>87</v>
      </c>
      <c r="O26" s="89">
        <f t="shared" si="0"/>
        <v>20961653</v>
      </c>
      <c r="P26" s="95"/>
      <c r="Q26" s="95">
        <v>224033600</v>
      </c>
      <c r="R26" s="95">
        <v>29901018.010000002</v>
      </c>
      <c r="S26" s="95">
        <v>16126391</v>
      </c>
      <c r="T26" s="95">
        <v>10146784.890000001</v>
      </c>
      <c r="U26" s="88">
        <f t="shared" si="17"/>
        <v>18</v>
      </c>
      <c r="V26" s="124" t="s">
        <v>115</v>
      </c>
      <c r="W26" s="100" t="s">
        <v>87</v>
      </c>
      <c r="X26" s="95"/>
      <c r="Y26" s="95"/>
      <c r="Z26" s="95">
        <v>32032821</v>
      </c>
      <c r="AA26" s="95">
        <v>13801874.83</v>
      </c>
      <c r="AB26" s="95"/>
      <c r="AC26" s="95">
        <v>298880</v>
      </c>
      <c r="AD26" s="88">
        <f t="shared" si="18"/>
        <v>18</v>
      </c>
      <c r="AE26" s="124" t="s">
        <v>115</v>
      </c>
      <c r="AF26" s="100" t="s">
        <v>87</v>
      </c>
      <c r="AG26" s="95"/>
      <c r="AH26" s="95">
        <v>275000</v>
      </c>
      <c r="AI26" s="95">
        <v>275000</v>
      </c>
      <c r="AJ26" s="89">
        <f t="shared" si="9"/>
        <v>272766692</v>
      </c>
      <c r="AK26" s="89">
        <f t="shared" si="10"/>
        <v>54124677.730000004</v>
      </c>
      <c r="AL26" s="88">
        <f t="shared" si="19"/>
        <v>18</v>
      </c>
      <c r="AM26" s="124" t="s">
        <v>115</v>
      </c>
      <c r="AN26" s="100" t="s">
        <v>87</v>
      </c>
      <c r="AO26" s="95"/>
      <c r="AP26" s="95">
        <v>0</v>
      </c>
      <c r="AQ26" s="95"/>
      <c r="AR26" s="89">
        <f t="shared" si="11"/>
        <v>218642014.26999998</v>
      </c>
      <c r="AS26" s="96">
        <f t="shared" si="12"/>
        <v>239603667.26999998</v>
      </c>
      <c r="AT26" s="88">
        <f t="shared" si="20"/>
        <v>18</v>
      </c>
      <c r="AU26" s="124" t="s">
        <v>115</v>
      </c>
      <c r="AV26" s="100" t="s">
        <v>87</v>
      </c>
      <c r="AW26" s="95">
        <v>0</v>
      </c>
      <c r="AX26" s="95"/>
      <c r="AY26" s="89">
        <f t="shared" si="5"/>
        <v>0</v>
      </c>
      <c r="AZ26" s="95">
        <v>118366193</v>
      </c>
      <c r="BA26" s="95"/>
      <c r="BB26" s="95">
        <v>4292291.71</v>
      </c>
      <c r="BC26" s="88">
        <f t="shared" si="21"/>
        <v>18</v>
      </c>
      <c r="BD26" s="124" t="s">
        <v>115</v>
      </c>
      <c r="BE26" s="100" t="s">
        <v>87</v>
      </c>
      <c r="BF26" s="95">
        <v>-5946493.9100000001</v>
      </c>
      <c r="BG26" s="89">
        <f t="shared" si="6"/>
        <v>-1654202.2000000002</v>
      </c>
      <c r="BH26" s="95">
        <v>122891676.47</v>
      </c>
      <c r="BI26" s="95"/>
      <c r="BJ26" s="97">
        <f t="shared" si="13"/>
        <v>239603667.26999998</v>
      </c>
      <c r="BK26" s="97">
        <f t="shared" si="14"/>
        <v>239603667.26999998</v>
      </c>
    </row>
    <row r="27" spans="1:63" ht="13.9" customHeight="1">
      <c r="A27" s="88">
        <f t="shared" si="15"/>
        <v>19</v>
      </c>
      <c r="B27" s="99"/>
      <c r="C27" s="124" t="s">
        <v>115</v>
      </c>
      <c r="D27" s="92" t="s">
        <v>81</v>
      </c>
      <c r="E27" s="88">
        <v>9059156</v>
      </c>
      <c r="F27" s="92" t="s">
        <v>158</v>
      </c>
      <c r="G27" s="93">
        <v>797.74</v>
      </c>
      <c r="H27" s="94"/>
      <c r="I27" s="95">
        <v>50934</v>
      </c>
      <c r="J27" s="95">
        <v>18297749</v>
      </c>
      <c r="K27" s="95"/>
      <c r="L27" s="88">
        <f t="shared" si="16"/>
        <v>19</v>
      </c>
      <c r="M27" s="124" t="s">
        <v>115</v>
      </c>
      <c r="N27" s="92" t="s">
        <v>81</v>
      </c>
      <c r="O27" s="89">
        <f t="shared" si="0"/>
        <v>18349480.739999998</v>
      </c>
      <c r="P27" s="95"/>
      <c r="Q27" s="95">
        <v>449780186</v>
      </c>
      <c r="R27" s="95">
        <v>65799079.170000002</v>
      </c>
      <c r="S27" s="95">
        <v>14823292</v>
      </c>
      <c r="T27" s="95">
        <v>7168745.5999999996</v>
      </c>
      <c r="U27" s="88">
        <f t="shared" si="17"/>
        <v>19</v>
      </c>
      <c r="V27" s="124" t="s">
        <v>115</v>
      </c>
      <c r="W27" s="92" t="s">
        <v>81</v>
      </c>
      <c r="X27" s="95"/>
      <c r="Y27" s="95"/>
      <c r="Z27" s="95">
        <v>25217005.899999999</v>
      </c>
      <c r="AA27" s="95">
        <v>10593297.460000001</v>
      </c>
      <c r="AB27" s="95"/>
      <c r="AC27" s="95">
        <v>7548952.4000000004</v>
      </c>
      <c r="AD27" s="88">
        <f t="shared" si="18"/>
        <v>19</v>
      </c>
      <c r="AE27" s="124" t="s">
        <v>115</v>
      </c>
      <c r="AF27" s="92" t="s">
        <v>81</v>
      </c>
      <c r="AG27" s="95"/>
      <c r="AH27" s="95"/>
      <c r="AI27" s="95"/>
      <c r="AJ27" s="89">
        <f t="shared" si="9"/>
        <v>497369436.29999995</v>
      </c>
      <c r="AK27" s="89">
        <f t="shared" si="10"/>
        <v>83561122.229999989</v>
      </c>
      <c r="AL27" s="88">
        <f t="shared" si="19"/>
        <v>19</v>
      </c>
      <c r="AM27" s="124" t="s">
        <v>115</v>
      </c>
      <c r="AN27" s="92" t="s">
        <v>81</v>
      </c>
      <c r="AO27" s="95">
        <v>83700</v>
      </c>
      <c r="AP27" s="95">
        <v>16740</v>
      </c>
      <c r="AQ27" s="95"/>
      <c r="AR27" s="89">
        <f t="shared" si="11"/>
        <v>413875274.06999993</v>
      </c>
      <c r="AS27" s="96">
        <f t="shared" si="12"/>
        <v>432224754.80999994</v>
      </c>
      <c r="AT27" s="88">
        <f t="shared" si="20"/>
        <v>19</v>
      </c>
      <c r="AU27" s="124" t="s">
        <v>115</v>
      </c>
      <c r="AV27" s="92" t="s">
        <v>81</v>
      </c>
      <c r="AW27" s="95">
        <v>10300</v>
      </c>
      <c r="AX27" s="95"/>
      <c r="AY27" s="89">
        <f t="shared" si="5"/>
        <v>10300</v>
      </c>
      <c r="AZ27" s="95">
        <v>121114199.40000001</v>
      </c>
      <c r="BA27" s="95"/>
      <c r="BB27" s="95">
        <v>162585085.61000001</v>
      </c>
      <c r="BC27" s="88">
        <f t="shared" si="21"/>
        <v>19</v>
      </c>
      <c r="BD27" s="124" t="s">
        <v>115</v>
      </c>
      <c r="BE27" s="92" t="s">
        <v>81</v>
      </c>
      <c r="BF27" s="95">
        <v>9203331.6899999995</v>
      </c>
      <c r="BG27" s="89">
        <f t="shared" si="6"/>
        <v>171788417.30000001</v>
      </c>
      <c r="BH27" s="95">
        <v>139311838.11000001</v>
      </c>
      <c r="BI27" s="95"/>
      <c r="BJ27" s="97">
        <f t="shared" si="13"/>
        <v>432214454.81000006</v>
      </c>
      <c r="BK27" s="97">
        <f t="shared" si="14"/>
        <v>432224754.81000006</v>
      </c>
    </row>
    <row r="28" spans="1:63" ht="13.9" customHeight="1">
      <c r="A28" s="88">
        <f t="shared" si="15"/>
        <v>20</v>
      </c>
      <c r="B28" s="99"/>
      <c r="C28" s="124" t="s">
        <v>115</v>
      </c>
      <c r="D28" s="100" t="s">
        <v>76</v>
      </c>
      <c r="E28" s="88">
        <v>9059164</v>
      </c>
      <c r="F28" s="92" t="s">
        <v>158</v>
      </c>
      <c r="G28" s="93">
        <v>79.7</v>
      </c>
      <c r="H28" s="94"/>
      <c r="I28" s="95">
        <v>0</v>
      </c>
      <c r="J28" s="95">
        <v>41596463.299999997</v>
      </c>
      <c r="K28" s="95"/>
      <c r="L28" s="88">
        <f t="shared" si="16"/>
        <v>20</v>
      </c>
      <c r="M28" s="124" t="s">
        <v>115</v>
      </c>
      <c r="N28" s="100" t="s">
        <v>76</v>
      </c>
      <c r="O28" s="89">
        <f t="shared" si="0"/>
        <v>41596543</v>
      </c>
      <c r="P28" s="95"/>
      <c r="Q28" s="95">
        <v>547995232</v>
      </c>
      <c r="R28" s="95">
        <v>151029244.44999999</v>
      </c>
      <c r="S28" s="95">
        <v>90183670.349999994</v>
      </c>
      <c r="T28" s="95">
        <v>55229701.640000001</v>
      </c>
      <c r="U28" s="88">
        <f t="shared" si="17"/>
        <v>20</v>
      </c>
      <c r="V28" s="124" t="s">
        <v>115</v>
      </c>
      <c r="W28" s="100" t="s">
        <v>76</v>
      </c>
      <c r="X28" s="95">
        <v>16110000</v>
      </c>
      <c r="Y28" s="95">
        <v>15892611.220000001</v>
      </c>
      <c r="Z28" s="95">
        <v>21757750.09</v>
      </c>
      <c r="AA28" s="95">
        <v>12855945.15</v>
      </c>
      <c r="AB28" s="95"/>
      <c r="AC28" s="95"/>
      <c r="AD28" s="88">
        <f t="shared" si="18"/>
        <v>20</v>
      </c>
      <c r="AE28" s="124" t="s">
        <v>115</v>
      </c>
      <c r="AF28" s="100" t="s">
        <v>76</v>
      </c>
      <c r="AG28" s="95"/>
      <c r="AH28" s="95"/>
      <c r="AI28" s="95"/>
      <c r="AJ28" s="89">
        <f t="shared" si="9"/>
        <v>676046652.44000006</v>
      </c>
      <c r="AK28" s="89">
        <f t="shared" si="10"/>
        <v>235007502.45999998</v>
      </c>
      <c r="AL28" s="88">
        <f t="shared" si="19"/>
        <v>20</v>
      </c>
      <c r="AM28" s="124" t="s">
        <v>115</v>
      </c>
      <c r="AN28" s="100" t="s">
        <v>76</v>
      </c>
      <c r="AO28" s="95">
        <v>385000</v>
      </c>
      <c r="AP28" s="95">
        <v>385000</v>
      </c>
      <c r="AQ28" s="95"/>
      <c r="AR28" s="89">
        <f t="shared" si="11"/>
        <v>441039149.98000008</v>
      </c>
      <c r="AS28" s="96">
        <f t="shared" si="12"/>
        <v>482635692.98000008</v>
      </c>
      <c r="AT28" s="88">
        <f t="shared" si="20"/>
        <v>20</v>
      </c>
      <c r="AU28" s="124" t="s">
        <v>115</v>
      </c>
      <c r="AV28" s="100" t="s">
        <v>76</v>
      </c>
      <c r="AW28" s="95"/>
      <c r="AX28" s="95"/>
      <c r="AY28" s="89">
        <f t="shared" si="5"/>
        <v>0</v>
      </c>
      <c r="AZ28" s="95">
        <v>126792544.86</v>
      </c>
      <c r="BA28" s="95"/>
      <c r="BB28" s="95">
        <v>147957234.53</v>
      </c>
      <c r="BC28" s="88">
        <f t="shared" si="21"/>
        <v>20</v>
      </c>
      <c r="BD28" s="124" t="s">
        <v>115</v>
      </c>
      <c r="BE28" s="100" t="s">
        <v>76</v>
      </c>
      <c r="BF28" s="95">
        <v>39584068.689999998</v>
      </c>
      <c r="BG28" s="89">
        <f t="shared" si="6"/>
        <v>187541303.22</v>
      </c>
      <c r="BH28" s="95">
        <v>168301844.90000001</v>
      </c>
      <c r="BI28" s="95"/>
      <c r="BJ28" s="97">
        <f t="shared" si="13"/>
        <v>482635692.98000002</v>
      </c>
      <c r="BK28" s="97">
        <f t="shared" si="14"/>
        <v>482635692.98000002</v>
      </c>
    </row>
    <row r="29" spans="1:63" ht="13.9" customHeight="1">
      <c r="A29" s="88">
        <f t="shared" si="15"/>
        <v>21</v>
      </c>
      <c r="B29" s="99"/>
      <c r="C29" s="124" t="s">
        <v>115</v>
      </c>
      <c r="D29" s="100" t="s">
        <v>155</v>
      </c>
      <c r="E29" s="88">
        <v>9059164</v>
      </c>
      <c r="F29" s="92" t="s">
        <v>158</v>
      </c>
      <c r="G29" s="93">
        <v>1744898.73</v>
      </c>
      <c r="H29" s="94"/>
      <c r="I29" s="95">
        <v>137121.62</v>
      </c>
      <c r="J29" s="95">
        <v>13228581.6</v>
      </c>
      <c r="K29" s="95"/>
      <c r="L29" s="88">
        <f t="shared" si="16"/>
        <v>21</v>
      </c>
      <c r="M29" s="124" t="s">
        <v>115</v>
      </c>
      <c r="N29" s="100" t="s">
        <v>155</v>
      </c>
      <c r="O29" s="89">
        <f t="shared" si="0"/>
        <v>15110601.949999999</v>
      </c>
      <c r="P29" s="95"/>
      <c r="Q29" s="95"/>
      <c r="R29" s="95"/>
      <c r="S29" s="95"/>
      <c r="T29" s="95"/>
      <c r="U29" s="88">
        <f t="shared" si="17"/>
        <v>21</v>
      </c>
      <c r="V29" s="124" t="s">
        <v>115</v>
      </c>
      <c r="W29" s="100" t="s">
        <v>155</v>
      </c>
      <c r="X29" s="95"/>
      <c r="Y29" s="95"/>
      <c r="Z29" s="95">
        <v>4655942</v>
      </c>
      <c r="AA29" s="95">
        <v>3166114.88</v>
      </c>
      <c r="AB29" s="95"/>
      <c r="AC29" s="95"/>
      <c r="AD29" s="88">
        <f t="shared" si="18"/>
        <v>21</v>
      </c>
      <c r="AE29" s="124" t="s">
        <v>115</v>
      </c>
      <c r="AF29" s="100" t="s">
        <v>155</v>
      </c>
      <c r="AG29" s="95"/>
      <c r="AH29" s="95"/>
      <c r="AI29" s="95"/>
      <c r="AJ29" s="89">
        <f t="shared" si="9"/>
        <v>4655942</v>
      </c>
      <c r="AK29" s="89">
        <f t="shared" si="10"/>
        <v>3166114.88</v>
      </c>
      <c r="AL29" s="88">
        <f t="shared" si="19"/>
        <v>21</v>
      </c>
      <c r="AM29" s="124" t="s">
        <v>115</v>
      </c>
      <c r="AN29" s="100" t="s">
        <v>155</v>
      </c>
      <c r="AO29" s="95">
        <v>1480000</v>
      </c>
      <c r="AP29" s="95">
        <v>477682.73</v>
      </c>
      <c r="AQ29" s="95"/>
      <c r="AR29" s="89">
        <f t="shared" si="11"/>
        <v>2492144.39</v>
      </c>
      <c r="AS29" s="96">
        <f t="shared" si="12"/>
        <v>17602746.34</v>
      </c>
      <c r="AT29" s="88">
        <f t="shared" si="20"/>
        <v>21</v>
      </c>
      <c r="AU29" s="124" t="s">
        <v>115</v>
      </c>
      <c r="AV29" s="100" t="s">
        <v>155</v>
      </c>
      <c r="AW29" s="95">
        <v>1109171.6599999999</v>
      </c>
      <c r="AX29" s="95"/>
      <c r="AY29" s="89">
        <f t="shared" si="5"/>
        <v>1109171.6599999999</v>
      </c>
      <c r="AZ29" s="95">
        <v>4066242</v>
      </c>
      <c r="BA29" s="95"/>
      <c r="BB29" s="95">
        <v>0</v>
      </c>
      <c r="BC29" s="88">
        <f t="shared" si="21"/>
        <v>21</v>
      </c>
      <c r="BD29" s="124" t="s">
        <v>115</v>
      </c>
      <c r="BE29" s="100" t="s">
        <v>155</v>
      </c>
      <c r="BF29" s="95">
        <v>12427332.68</v>
      </c>
      <c r="BG29" s="89">
        <f t="shared" si="6"/>
        <v>12427332.68</v>
      </c>
      <c r="BH29" s="95"/>
      <c r="BI29" s="95"/>
      <c r="BJ29" s="97">
        <f t="shared" si="13"/>
        <v>16493574.68</v>
      </c>
      <c r="BK29" s="97">
        <f t="shared" si="14"/>
        <v>17602746.34</v>
      </c>
    </row>
    <row r="30" spans="1:63" ht="13.9" customHeight="1">
      <c r="A30" s="88">
        <f t="shared" si="15"/>
        <v>22</v>
      </c>
      <c r="B30" s="99"/>
      <c r="C30" s="124" t="s">
        <v>116</v>
      </c>
      <c r="D30" s="92" t="s">
        <v>79</v>
      </c>
      <c r="E30" s="122">
        <v>9059172</v>
      </c>
      <c r="F30" s="92" t="s">
        <v>158</v>
      </c>
      <c r="G30" s="93"/>
      <c r="H30" s="94"/>
      <c r="I30" s="95">
        <v>6498860</v>
      </c>
      <c r="J30" s="95">
        <v>15866841.5</v>
      </c>
      <c r="K30" s="95"/>
      <c r="L30" s="88">
        <f t="shared" si="16"/>
        <v>22</v>
      </c>
      <c r="M30" s="124" t="s">
        <v>116</v>
      </c>
      <c r="N30" s="92" t="s">
        <v>79</v>
      </c>
      <c r="O30" s="89">
        <f t="shared" si="0"/>
        <v>22365701.5</v>
      </c>
      <c r="P30" s="95"/>
      <c r="Q30" s="95">
        <v>813383277.97000003</v>
      </c>
      <c r="R30" s="95">
        <v>319158056.19999999</v>
      </c>
      <c r="S30" s="95">
        <v>129203894.92</v>
      </c>
      <c r="T30" s="95">
        <v>81064896.329999998</v>
      </c>
      <c r="U30" s="88">
        <f t="shared" si="17"/>
        <v>22</v>
      </c>
      <c r="V30" s="124" t="s">
        <v>116</v>
      </c>
      <c r="W30" s="92" t="s">
        <v>79</v>
      </c>
      <c r="X30" s="95">
        <v>190096168</v>
      </c>
      <c r="Y30" s="95">
        <v>99382008.859999999</v>
      </c>
      <c r="Z30" s="95">
        <v>56375098.869999997</v>
      </c>
      <c r="AA30" s="95">
        <v>31659922.670000002</v>
      </c>
      <c r="AB30" s="95"/>
      <c r="AC30" s="95">
        <v>673400</v>
      </c>
      <c r="AD30" s="88">
        <f t="shared" si="18"/>
        <v>22</v>
      </c>
      <c r="AE30" s="124" t="s">
        <v>116</v>
      </c>
      <c r="AF30" s="92" t="s">
        <v>79</v>
      </c>
      <c r="AG30" s="95"/>
      <c r="AH30" s="95">
        <v>1255449326.3800001</v>
      </c>
      <c r="AI30" s="95">
        <v>1080307380.2</v>
      </c>
      <c r="AJ30" s="89">
        <f t="shared" si="9"/>
        <v>2445181166.1399999</v>
      </c>
      <c r="AK30" s="89">
        <f t="shared" si="10"/>
        <v>1611572264.26</v>
      </c>
      <c r="AL30" s="88">
        <f t="shared" si="19"/>
        <v>22</v>
      </c>
      <c r="AM30" s="124" t="s">
        <v>116</v>
      </c>
      <c r="AN30" s="92" t="s">
        <v>79</v>
      </c>
      <c r="AO30" s="95">
        <v>25900015</v>
      </c>
      <c r="AP30" s="95">
        <v>900015</v>
      </c>
      <c r="AQ30" s="95"/>
      <c r="AR30" s="89">
        <f t="shared" si="11"/>
        <v>858608901.87999988</v>
      </c>
      <c r="AS30" s="96">
        <f t="shared" si="12"/>
        <v>880974603.37999988</v>
      </c>
      <c r="AT30" s="88">
        <f t="shared" si="20"/>
        <v>22</v>
      </c>
      <c r="AU30" s="124" t="s">
        <v>116</v>
      </c>
      <c r="AV30" s="92" t="s">
        <v>79</v>
      </c>
      <c r="AW30" s="95">
        <v>60850</v>
      </c>
      <c r="AX30" s="95"/>
      <c r="AY30" s="89">
        <f t="shared" si="5"/>
        <v>60850</v>
      </c>
      <c r="AZ30" s="95">
        <v>843310503.05999994</v>
      </c>
      <c r="BA30" s="95"/>
      <c r="BB30" s="95">
        <v>-6278448.0300000003</v>
      </c>
      <c r="BC30" s="88">
        <f t="shared" si="21"/>
        <v>22</v>
      </c>
      <c r="BD30" s="124" t="s">
        <v>116</v>
      </c>
      <c r="BE30" s="92" t="s">
        <v>79</v>
      </c>
      <c r="BF30" s="95">
        <v>-27195386</v>
      </c>
      <c r="BG30" s="89">
        <f t="shared" si="6"/>
        <v>-33473834.030000001</v>
      </c>
      <c r="BH30" s="95">
        <v>71077084.349999994</v>
      </c>
      <c r="BI30" s="95"/>
      <c r="BJ30" s="97">
        <f t="shared" si="13"/>
        <v>880913753.38</v>
      </c>
      <c r="BK30" s="97">
        <f t="shared" si="14"/>
        <v>880974603.38</v>
      </c>
    </row>
    <row r="31" spans="1:63" ht="13.9" customHeight="1">
      <c r="A31" s="88">
        <f t="shared" si="15"/>
        <v>23</v>
      </c>
      <c r="B31" s="99"/>
      <c r="C31" s="124" t="s">
        <v>116</v>
      </c>
      <c r="D31" s="100" t="s">
        <v>74</v>
      </c>
      <c r="E31" s="125">
        <v>9059199</v>
      </c>
      <c r="F31" s="92" t="s">
        <v>158</v>
      </c>
      <c r="G31" s="93">
        <v>0</v>
      </c>
      <c r="H31" s="94"/>
      <c r="I31" s="95"/>
      <c r="J31" s="95">
        <v>59084705.990000002</v>
      </c>
      <c r="K31" s="95"/>
      <c r="L31" s="88">
        <f t="shared" si="16"/>
        <v>23</v>
      </c>
      <c r="M31" s="124" t="s">
        <v>116</v>
      </c>
      <c r="N31" s="100" t="s">
        <v>74</v>
      </c>
      <c r="O31" s="89">
        <f t="shared" si="0"/>
        <v>59084705.990000002</v>
      </c>
      <c r="P31" s="95"/>
      <c r="Q31" s="95">
        <v>4087169990</v>
      </c>
      <c r="R31" s="95">
        <v>1004747879.78</v>
      </c>
      <c r="S31" s="95">
        <v>236676141.66</v>
      </c>
      <c r="T31" s="95">
        <v>123217094.15000001</v>
      </c>
      <c r="U31" s="88">
        <f t="shared" si="17"/>
        <v>23</v>
      </c>
      <c r="V31" s="124" t="s">
        <v>116</v>
      </c>
      <c r="W31" s="100" t="s">
        <v>74</v>
      </c>
      <c r="X31" s="95">
        <v>23463654.800000001</v>
      </c>
      <c r="Y31" s="95">
        <v>12273383.710000001</v>
      </c>
      <c r="Z31" s="95">
        <v>138715905.68000001</v>
      </c>
      <c r="AA31" s="95">
        <v>80377221.920000002</v>
      </c>
      <c r="AB31" s="95"/>
      <c r="AC31" s="95">
        <v>22617830.699999999</v>
      </c>
      <c r="AD31" s="88">
        <f t="shared" si="18"/>
        <v>23</v>
      </c>
      <c r="AE31" s="124" t="s">
        <v>116</v>
      </c>
      <c r="AF31" s="100" t="s">
        <v>74</v>
      </c>
      <c r="AG31" s="95"/>
      <c r="AH31" s="95">
        <v>21191235</v>
      </c>
      <c r="AI31" s="95">
        <v>11483400.26</v>
      </c>
      <c r="AJ31" s="89">
        <f t="shared" si="9"/>
        <v>4529834757.8400002</v>
      </c>
      <c r="AK31" s="89">
        <f t="shared" si="10"/>
        <v>1232098979.8200002</v>
      </c>
      <c r="AL31" s="88">
        <f t="shared" si="19"/>
        <v>23</v>
      </c>
      <c r="AM31" s="124" t="s">
        <v>116</v>
      </c>
      <c r="AN31" s="100" t="s">
        <v>74</v>
      </c>
      <c r="AO31" s="95">
        <v>656300</v>
      </c>
      <c r="AP31" s="95">
        <v>656300</v>
      </c>
      <c r="AQ31" s="95"/>
      <c r="AR31" s="89">
        <f t="shared" si="11"/>
        <v>3297735778.02</v>
      </c>
      <c r="AS31" s="96">
        <f t="shared" si="12"/>
        <v>3356820484.0099998</v>
      </c>
      <c r="AT31" s="88">
        <f t="shared" si="20"/>
        <v>23</v>
      </c>
      <c r="AU31" s="124" t="s">
        <v>116</v>
      </c>
      <c r="AV31" s="100" t="s">
        <v>74</v>
      </c>
      <c r="AW31" s="95">
        <v>16680</v>
      </c>
      <c r="AX31" s="95"/>
      <c r="AY31" s="89">
        <f t="shared" si="5"/>
        <v>16680</v>
      </c>
      <c r="AZ31" s="95">
        <v>910309616.48000002</v>
      </c>
      <c r="BA31" s="95"/>
      <c r="BB31" s="95">
        <v>-89630262.599999994</v>
      </c>
      <c r="BC31" s="88">
        <f t="shared" si="21"/>
        <v>23</v>
      </c>
      <c r="BD31" s="124" t="s">
        <v>116</v>
      </c>
      <c r="BE31" s="100" t="s">
        <v>74</v>
      </c>
      <c r="BF31" s="95">
        <v>1182563976.55</v>
      </c>
      <c r="BG31" s="89">
        <f t="shared" si="6"/>
        <v>1092933713.95</v>
      </c>
      <c r="BH31" s="95">
        <v>1353560473.5799999</v>
      </c>
      <c r="BI31" s="95"/>
      <c r="BJ31" s="97">
        <f t="shared" si="13"/>
        <v>3356803804.0100002</v>
      </c>
      <c r="BK31" s="97">
        <f t="shared" si="14"/>
        <v>3356820484.0100002</v>
      </c>
    </row>
    <row r="32" spans="1:63" ht="13.9" customHeight="1">
      <c r="A32" s="88">
        <f t="shared" si="15"/>
        <v>24</v>
      </c>
      <c r="B32" s="99"/>
      <c r="C32" s="124" t="s">
        <v>116</v>
      </c>
      <c r="D32" s="100" t="s">
        <v>87</v>
      </c>
      <c r="E32" s="125">
        <v>9059202</v>
      </c>
      <c r="F32" s="92" t="s">
        <v>158</v>
      </c>
      <c r="G32" s="93"/>
      <c r="H32" s="94"/>
      <c r="I32" s="95">
        <v>485781.76000000001</v>
      </c>
      <c r="J32" s="95">
        <v>48984324.07</v>
      </c>
      <c r="K32" s="95"/>
      <c r="L32" s="88">
        <f t="shared" si="16"/>
        <v>24</v>
      </c>
      <c r="M32" s="124" t="s">
        <v>116</v>
      </c>
      <c r="N32" s="100" t="s">
        <v>87</v>
      </c>
      <c r="O32" s="89">
        <f t="shared" si="0"/>
        <v>49470105.829999998</v>
      </c>
      <c r="P32" s="95"/>
      <c r="Q32" s="95">
        <v>689010934</v>
      </c>
      <c r="R32" s="95">
        <v>62606895.130000003</v>
      </c>
      <c r="S32" s="95">
        <v>54533901.5</v>
      </c>
      <c r="T32" s="95">
        <v>41649535.509999998</v>
      </c>
      <c r="U32" s="88">
        <f t="shared" si="17"/>
        <v>24</v>
      </c>
      <c r="V32" s="124" t="s">
        <v>116</v>
      </c>
      <c r="W32" s="100" t="s">
        <v>87</v>
      </c>
      <c r="X32" s="95"/>
      <c r="Y32" s="95"/>
      <c r="Z32" s="95">
        <v>56385527.270000003</v>
      </c>
      <c r="AA32" s="95">
        <v>35411701.960000001</v>
      </c>
      <c r="AB32" s="95"/>
      <c r="AC32" s="95">
        <v>3162729.1</v>
      </c>
      <c r="AD32" s="88">
        <f t="shared" si="18"/>
        <v>24</v>
      </c>
      <c r="AE32" s="124" t="s">
        <v>116</v>
      </c>
      <c r="AF32" s="100" t="s">
        <v>87</v>
      </c>
      <c r="AG32" s="95"/>
      <c r="AH32" s="95">
        <v>29271200</v>
      </c>
      <c r="AI32" s="95">
        <v>24442116.289999999</v>
      </c>
      <c r="AJ32" s="89">
        <f t="shared" si="9"/>
        <v>832364291.87</v>
      </c>
      <c r="AK32" s="89">
        <f t="shared" si="10"/>
        <v>164110248.88999999</v>
      </c>
      <c r="AL32" s="88">
        <f t="shared" si="19"/>
        <v>24</v>
      </c>
      <c r="AM32" s="124" t="s">
        <v>116</v>
      </c>
      <c r="AN32" s="100" t="s">
        <v>87</v>
      </c>
      <c r="AO32" s="95">
        <v>770000</v>
      </c>
      <c r="AP32" s="95">
        <v>770000</v>
      </c>
      <c r="AQ32" s="95"/>
      <c r="AR32" s="89">
        <f t="shared" si="11"/>
        <v>668254042.98000002</v>
      </c>
      <c r="AS32" s="96">
        <f t="shared" si="12"/>
        <v>717724148.81000006</v>
      </c>
      <c r="AT32" s="88">
        <f t="shared" si="20"/>
        <v>24</v>
      </c>
      <c r="AU32" s="124" t="s">
        <v>116</v>
      </c>
      <c r="AV32" s="100" t="s">
        <v>87</v>
      </c>
      <c r="AW32" s="95">
        <v>1520</v>
      </c>
      <c r="AX32" s="95"/>
      <c r="AY32" s="89">
        <f t="shared" si="5"/>
        <v>1520</v>
      </c>
      <c r="AZ32" s="95">
        <v>769202611.21000004</v>
      </c>
      <c r="BA32" s="95"/>
      <c r="BB32" s="95">
        <v>-48682747.200000003</v>
      </c>
      <c r="BC32" s="88">
        <f t="shared" si="21"/>
        <v>24</v>
      </c>
      <c r="BD32" s="124" t="s">
        <v>116</v>
      </c>
      <c r="BE32" s="100" t="s">
        <v>87</v>
      </c>
      <c r="BF32" s="95">
        <v>-39664875.200000003</v>
      </c>
      <c r="BG32" s="89">
        <f t="shared" si="6"/>
        <v>-88347622.400000006</v>
      </c>
      <c r="BH32" s="95">
        <v>36867640</v>
      </c>
      <c r="BI32" s="95"/>
      <c r="BJ32" s="97">
        <f t="shared" si="13"/>
        <v>717722628.81000006</v>
      </c>
      <c r="BK32" s="97">
        <f t="shared" si="14"/>
        <v>717724148.81000006</v>
      </c>
    </row>
    <row r="33" spans="1:63" ht="13.9" customHeight="1">
      <c r="A33" s="88">
        <f t="shared" si="15"/>
        <v>25</v>
      </c>
      <c r="B33" s="99"/>
      <c r="C33" s="124" t="s">
        <v>116</v>
      </c>
      <c r="D33" s="92" t="s">
        <v>81</v>
      </c>
      <c r="E33" s="122">
        <v>9058818</v>
      </c>
      <c r="F33" s="92" t="s">
        <v>158</v>
      </c>
      <c r="G33" s="93"/>
      <c r="H33" s="94"/>
      <c r="I33" s="95">
        <v>472303.49</v>
      </c>
      <c r="J33" s="95">
        <v>9651616</v>
      </c>
      <c r="K33" s="95"/>
      <c r="L33" s="88">
        <f t="shared" si="16"/>
        <v>25</v>
      </c>
      <c r="M33" s="124" t="s">
        <v>116</v>
      </c>
      <c r="N33" s="92" t="s">
        <v>81</v>
      </c>
      <c r="O33" s="89">
        <f t="shared" si="0"/>
        <v>10123919.49</v>
      </c>
      <c r="P33" s="95"/>
      <c r="Q33" s="95">
        <v>262765462</v>
      </c>
      <c r="R33" s="95">
        <v>150817736.05000001</v>
      </c>
      <c r="S33" s="95">
        <v>59562751</v>
      </c>
      <c r="T33" s="95">
        <v>34932941.130000003</v>
      </c>
      <c r="U33" s="88">
        <f t="shared" si="17"/>
        <v>25</v>
      </c>
      <c r="V33" s="124" t="s">
        <v>116</v>
      </c>
      <c r="W33" s="92" t="s">
        <v>81</v>
      </c>
      <c r="X33" s="95"/>
      <c r="Y33" s="95"/>
      <c r="Z33" s="95">
        <v>32664277</v>
      </c>
      <c r="AA33" s="95">
        <v>14150198.789999999</v>
      </c>
      <c r="AB33" s="95"/>
      <c r="AC33" s="95">
        <v>2321547.7000000002</v>
      </c>
      <c r="AD33" s="88">
        <f t="shared" si="18"/>
        <v>25</v>
      </c>
      <c r="AE33" s="124" t="s">
        <v>116</v>
      </c>
      <c r="AF33" s="92" t="s">
        <v>81</v>
      </c>
      <c r="AG33" s="95"/>
      <c r="AH33" s="95">
        <v>3443100</v>
      </c>
      <c r="AI33" s="95">
        <v>3193099.84</v>
      </c>
      <c r="AJ33" s="89">
        <f t="shared" si="9"/>
        <v>360757137.69999999</v>
      </c>
      <c r="AK33" s="89">
        <f t="shared" si="10"/>
        <v>203093975.81</v>
      </c>
      <c r="AL33" s="88">
        <f t="shared" si="19"/>
        <v>25</v>
      </c>
      <c r="AM33" s="124" t="s">
        <v>116</v>
      </c>
      <c r="AN33" s="92" t="s">
        <v>81</v>
      </c>
      <c r="AO33" s="95"/>
      <c r="AP33" s="95"/>
      <c r="AQ33" s="95"/>
      <c r="AR33" s="89">
        <f t="shared" si="11"/>
        <v>157663161.88999999</v>
      </c>
      <c r="AS33" s="96">
        <f t="shared" si="12"/>
        <v>167787081.38</v>
      </c>
      <c r="AT33" s="88">
        <f t="shared" si="20"/>
        <v>25</v>
      </c>
      <c r="AU33" s="124" t="s">
        <v>116</v>
      </c>
      <c r="AV33" s="92" t="s">
        <v>81</v>
      </c>
      <c r="AW33" s="95"/>
      <c r="AX33" s="95"/>
      <c r="AY33" s="89">
        <f t="shared" si="5"/>
        <v>0</v>
      </c>
      <c r="AZ33" s="95">
        <v>107187422.7</v>
      </c>
      <c r="BA33" s="95"/>
      <c r="BB33" s="95">
        <v>-5441236.7300000004</v>
      </c>
      <c r="BC33" s="88">
        <f t="shared" si="21"/>
        <v>25</v>
      </c>
      <c r="BD33" s="124" t="s">
        <v>116</v>
      </c>
      <c r="BE33" s="92" t="s">
        <v>81</v>
      </c>
      <c r="BF33" s="95">
        <v>-20514550.59</v>
      </c>
      <c r="BG33" s="89">
        <f t="shared" si="6"/>
        <v>-25955787.32</v>
      </c>
      <c r="BH33" s="95">
        <v>86555446</v>
      </c>
      <c r="BI33" s="95"/>
      <c r="BJ33" s="97">
        <f t="shared" si="13"/>
        <v>167787081.38</v>
      </c>
      <c r="BK33" s="97">
        <f t="shared" si="14"/>
        <v>167787081.38</v>
      </c>
    </row>
    <row r="34" spans="1:63" ht="13.9" customHeight="1">
      <c r="A34" s="88">
        <f t="shared" si="15"/>
        <v>26</v>
      </c>
      <c r="B34" s="99"/>
      <c r="C34" s="124" t="s">
        <v>116</v>
      </c>
      <c r="D34" s="100" t="s">
        <v>76</v>
      </c>
      <c r="E34" s="125">
        <v>9059229</v>
      </c>
      <c r="F34" s="92" t="s">
        <v>158</v>
      </c>
      <c r="G34" s="93"/>
      <c r="H34" s="94"/>
      <c r="I34" s="95"/>
      <c r="J34" s="95">
        <v>45288212.25</v>
      </c>
      <c r="K34" s="95"/>
      <c r="L34" s="88">
        <f t="shared" si="16"/>
        <v>26</v>
      </c>
      <c r="M34" s="124" t="s">
        <v>116</v>
      </c>
      <c r="N34" s="100" t="s">
        <v>76</v>
      </c>
      <c r="O34" s="89">
        <f t="shared" si="0"/>
        <v>45288212.25</v>
      </c>
      <c r="P34" s="95"/>
      <c r="Q34" s="95">
        <v>471832180</v>
      </c>
      <c r="R34" s="95">
        <v>196710234.22999999</v>
      </c>
      <c r="S34" s="95">
        <v>88693268.030000001</v>
      </c>
      <c r="T34" s="95">
        <v>66628021.359999999</v>
      </c>
      <c r="U34" s="88">
        <f t="shared" si="17"/>
        <v>26</v>
      </c>
      <c r="V34" s="124" t="s">
        <v>116</v>
      </c>
      <c r="W34" s="100" t="s">
        <v>76</v>
      </c>
      <c r="X34" s="95">
        <v>32607600</v>
      </c>
      <c r="Y34" s="95">
        <v>31811350.170000002</v>
      </c>
      <c r="Z34" s="95">
        <v>17289448.280000001</v>
      </c>
      <c r="AA34" s="95">
        <v>11819319.640000001</v>
      </c>
      <c r="AB34" s="95"/>
      <c r="AC34" s="95">
        <v>919952</v>
      </c>
      <c r="AD34" s="88">
        <f t="shared" si="18"/>
        <v>26</v>
      </c>
      <c r="AE34" s="124" t="s">
        <v>116</v>
      </c>
      <c r="AF34" s="100" t="s">
        <v>76</v>
      </c>
      <c r="AG34" s="95"/>
      <c r="AH34" s="95">
        <v>7489270</v>
      </c>
      <c r="AI34" s="95">
        <v>2958366.78</v>
      </c>
      <c r="AJ34" s="89">
        <f t="shared" si="9"/>
        <v>618831718.30999994</v>
      </c>
      <c r="AK34" s="89">
        <f t="shared" si="10"/>
        <v>309927292.17999995</v>
      </c>
      <c r="AL34" s="88">
        <f t="shared" si="19"/>
        <v>26</v>
      </c>
      <c r="AM34" s="124" t="s">
        <v>116</v>
      </c>
      <c r="AN34" s="100" t="s">
        <v>76</v>
      </c>
      <c r="AO34" s="95">
        <v>400000</v>
      </c>
      <c r="AP34" s="95">
        <v>400000</v>
      </c>
      <c r="AQ34" s="95"/>
      <c r="AR34" s="89">
        <f t="shared" si="11"/>
        <v>308904426.13</v>
      </c>
      <c r="AS34" s="96">
        <f t="shared" si="12"/>
        <v>354192638.38</v>
      </c>
      <c r="AT34" s="88">
        <f t="shared" si="20"/>
        <v>26</v>
      </c>
      <c r="AU34" s="124" t="s">
        <v>116</v>
      </c>
      <c r="AV34" s="100" t="s">
        <v>76</v>
      </c>
      <c r="AW34" s="95">
        <v>17650</v>
      </c>
      <c r="AX34" s="95"/>
      <c r="AY34" s="89">
        <f t="shared" si="5"/>
        <v>17650</v>
      </c>
      <c r="AZ34" s="95">
        <v>401012192.39999998</v>
      </c>
      <c r="BA34" s="95"/>
      <c r="BB34" s="95">
        <v>-107670996.81</v>
      </c>
      <c r="BC34" s="88">
        <f t="shared" si="21"/>
        <v>26</v>
      </c>
      <c r="BD34" s="124" t="s">
        <v>116</v>
      </c>
      <c r="BE34" s="100" t="s">
        <v>76</v>
      </c>
      <c r="BF34" s="95">
        <v>-2750461.21</v>
      </c>
      <c r="BG34" s="89">
        <f t="shared" si="6"/>
        <v>-110421458.02</v>
      </c>
      <c r="BH34" s="95">
        <v>63584254</v>
      </c>
      <c r="BI34" s="95"/>
      <c r="BJ34" s="97">
        <f t="shared" si="13"/>
        <v>354174988.38</v>
      </c>
      <c r="BK34" s="97">
        <f t="shared" si="14"/>
        <v>354192638.38</v>
      </c>
    </row>
    <row r="35" spans="1:63" ht="13.9" customHeight="1">
      <c r="A35" s="88">
        <f t="shared" si="15"/>
        <v>27</v>
      </c>
      <c r="B35" s="99"/>
      <c r="C35" s="124" t="s">
        <v>116</v>
      </c>
      <c r="D35" s="100" t="s">
        <v>155</v>
      </c>
      <c r="E35" s="125">
        <v>9059229</v>
      </c>
      <c r="F35" s="92" t="s">
        <v>158</v>
      </c>
      <c r="G35" s="93">
        <v>1997221.72</v>
      </c>
      <c r="H35" s="94"/>
      <c r="I35" s="95">
        <v>5044406.82</v>
      </c>
      <c r="J35" s="95">
        <v>16576343.42</v>
      </c>
      <c r="K35" s="95">
        <v>1678820</v>
      </c>
      <c r="L35" s="88">
        <f t="shared" si="16"/>
        <v>27</v>
      </c>
      <c r="M35" s="124" t="s">
        <v>116</v>
      </c>
      <c r="N35" s="100" t="s">
        <v>155</v>
      </c>
      <c r="O35" s="89">
        <f t="shared" si="0"/>
        <v>25296791.960000001</v>
      </c>
      <c r="P35" s="95"/>
      <c r="Q35" s="95"/>
      <c r="R35" s="95"/>
      <c r="S35" s="95"/>
      <c r="T35" s="95"/>
      <c r="U35" s="88">
        <f t="shared" si="17"/>
        <v>27</v>
      </c>
      <c r="V35" s="124" t="s">
        <v>116</v>
      </c>
      <c r="W35" s="100" t="s">
        <v>155</v>
      </c>
      <c r="X35" s="95"/>
      <c r="Y35" s="95"/>
      <c r="Z35" s="95">
        <v>5712500</v>
      </c>
      <c r="AA35" s="95">
        <v>4902352.6900000004</v>
      </c>
      <c r="AB35" s="95"/>
      <c r="AC35" s="95">
        <v>75000</v>
      </c>
      <c r="AD35" s="88">
        <f t="shared" si="18"/>
        <v>27</v>
      </c>
      <c r="AE35" s="124" t="s">
        <v>116</v>
      </c>
      <c r="AF35" s="100" t="s">
        <v>155</v>
      </c>
      <c r="AG35" s="95"/>
      <c r="AH35" s="95"/>
      <c r="AI35" s="95"/>
      <c r="AJ35" s="89">
        <f t="shared" si="9"/>
        <v>5787500</v>
      </c>
      <c r="AK35" s="89">
        <f t="shared" si="10"/>
        <v>4902352.6900000004</v>
      </c>
      <c r="AL35" s="88">
        <f t="shared" si="19"/>
        <v>27</v>
      </c>
      <c r="AM35" s="124" t="s">
        <v>116</v>
      </c>
      <c r="AN35" s="100" t="s">
        <v>155</v>
      </c>
      <c r="AO35" s="95">
        <v>1315000</v>
      </c>
      <c r="AP35" s="95">
        <v>1117250.04</v>
      </c>
      <c r="AQ35" s="95"/>
      <c r="AR35" s="89">
        <f t="shared" si="11"/>
        <v>1082897.2699999996</v>
      </c>
      <c r="AS35" s="96">
        <f t="shared" si="12"/>
        <v>26379689.23</v>
      </c>
      <c r="AT35" s="88">
        <f t="shared" si="20"/>
        <v>27</v>
      </c>
      <c r="AU35" s="124" t="s">
        <v>116</v>
      </c>
      <c r="AV35" s="100" t="s">
        <v>155</v>
      </c>
      <c r="AW35" s="95">
        <v>258120</v>
      </c>
      <c r="AX35" s="95"/>
      <c r="AY35" s="89">
        <f t="shared" si="5"/>
        <v>258120</v>
      </c>
      <c r="AZ35" s="95">
        <v>1756623</v>
      </c>
      <c r="BA35" s="95"/>
      <c r="BB35" s="95">
        <v>22154998.25</v>
      </c>
      <c r="BC35" s="88">
        <f t="shared" si="21"/>
        <v>27</v>
      </c>
      <c r="BD35" s="124" t="s">
        <v>116</v>
      </c>
      <c r="BE35" s="100" t="s">
        <v>155</v>
      </c>
      <c r="BF35" s="95">
        <v>2209947.98</v>
      </c>
      <c r="BG35" s="89">
        <f t="shared" si="6"/>
        <v>24364946.23</v>
      </c>
      <c r="BH35" s="95"/>
      <c r="BI35" s="95"/>
      <c r="BJ35" s="97">
        <f t="shared" si="13"/>
        <v>26121569.23</v>
      </c>
      <c r="BK35" s="97">
        <f t="shared" si="14"/>
        <v>26379689.23</v>
      </c>
    </row>
    <row r="36" spans="1:63" s="87" customFormat="1" ht="13.9" customHeight="1">
      <c r="A36" s="88">
        <f t="shared" si="15"/>
        <v>28</v>
      </c>
      <c r="B36" s="101"/>
      <c r="C36" s="124" t="s">
        <v>73</v>
      </c>
      <c r="D36" s="92" t="s">
        <v>79</v>
      </c>
      <c r="E36" s="122">
        <v>9059237</v>
      </c>
      <c r="F36" s="92" t="s">
        <v>158</v>
      </c>
      <c r="G36" s="93"/>
      <c r="H36" s="93"/>
      <c r="I36" s="123">
        <v>339500</v>
      </c>
      <c r="J36" s="123">
        <v>48891113.640000001</v>
      </c>
      <c r="K36" s="123"/>
      <c r="L36" s="88">
        <f t="shared" si="16"/>
        <v>28</v>
      </c>
      <c r="M36" s="124" t="s">
        <v>73</v>
      </c>
      <c r="N36" s="92" t="s">
        <v>79</v>
      </c>
      <c r="O36" s="89">
        <f t="shared" si="0"/>
        <v>49230613.640000001</v>
      </c>
      <c r="P36" s="123"/>
      <c r="Q36" s="123">
        <v>2538176500.77</v>
      </c>
      <c r="R36" s="123">
        <v>1376962459.3399999</v>
      </c>
      <c r="S36" s="123">
        <v>85561999.379999995</v>
      </c>
      <c r="T36" s="123">
        <v>49079417.25</v>
      </c>
      <c r="U36" s="88">
        <f t="shared" si="17"/>
        <v>28</v>
      </c>
      <c r="V36" s="124" t="s">
        <v>73</v>
      </c>
      <c r="W36" s="92" t="s">
        <v>79</v>
      </c>
      <c r="X36" s="123">
        <v>125596765</v>
      </c>
      <c r="Y36" s="123">
        <v>91081198.329999998</v>
      </c>
      <c r="Z36" s="123">
        <v>49192811.020000003</v>
      </c>
      <c r="AA36" s="123">
        <v>21698860.449999999</v>
      </c>
      <c r="AB36" s="123">
        <v>1103850</v>
      </c>
      <c r="AC36" s="123"/>
      <c r="AD36" s="88">
        <f t="shared" si="18"/>
        <v>28</v>
      </c>
      <c r="AE36" s="124" t="s">
        <v>73</v>
      </c>
      <c r="AF36" s="92" t="s">
        <v>79</v>
      </c>
      <c r="AG36" s="123"/>
      <c r="AH36" s="123">
        <v>252579493.33000001</v>
      </c>
      <c r="AI36" s="123">
        <v>101318766.8</v>
      </c>
      <c r="AJ36" s="89">
        <f t="shared" si="9"/>
        <v>3052211419.5</v>
      </c>
      <c r="AK36" s="89">
        <f t="shared" si="10"/>
        <v>1640140702.1699998</v>
      </c>
      <c r="AL36" s="88">
        <f t="shared" si="19"/>
        <v>28</v>
      </c>
      <c r="AM36" s="124" t="s">
        <v>73</v>
      </c>
      <c r="AN36" s="92" t="s">
        <v>79</v>
      </c>
      <c r="AO36" s="123">
        <v>865000</v>
      </c>
      <c r="AP36" s="123">
        <v>834750</v>
      </c>
      <c r="AQ36" s="123"/>
      <c r="AR36" s="89">
        <f t="shared" si="11"/>
        <v>1412100967.3300002</v>
      </c>
      <c r="AS36" s="96">
        <f t="shared" si="12"/>
        <v>1461331580.9700003</v>
      </c>
      <c r="AT36" s="88">
        <f t="shared" si="20"/>
        <v>28</v>
      </c>
      <c r="AU36" s="124" t="s">
        <v>73</v>
      </c>
      <c r="AV36" s="92" t="s">
        <v>79</v>
      </c>
      <c r="AW36" s="123">
        <v>0</v>
      </c>
      <c r="AX36" s="123"/>
      <c r="AY36" s="89">
        <f t="shared" si="5"/>
        <v>0</v>
      </c>
      <c r="AZ36" s="123">
        <v>562897725.35000002</v>
      </c>
      <c r="BA36" s="123"/>
      <c r="BB36" s="123">
        <v>-105730576.05</v>
      </c>
      <c r="BC36" s="88">
        <f t="shared" si="21"/>
        <v>28</v>
      </c>
      <c r="BD36" s="124" t="s">
        <v>73</v>
      </c>
      <c r="BE36" s="92" t="s">
        <v>79</v>
      </c>
      <c r="BF36" s="123">
        <v>79256185.450000003</v>
      </c>
      <c r="BG36" s="89">
        <f t="shared" si="6"/>
        <v>-26474390.599999994</v>
      </c>
      <c r="BH36" s="123">
        <v>924908246.22000003</v>
      </c>
      <c r="BI36" s="90"/>
      <c r="BJ36" s="97">
        <f t="shared" si="13"/>
        <v>1461331580.97</v>
      </c>
      <c r="BK36" s="97">
        <f t="shared" si="14"/>
        <v>1461331580.97</v>
      </c>
    </row>
    <row r="37" spans="1:63" s="87" customFormat="1" ht="13.9" customHeight="1">
      <c r="A37" s="88">
        <f t="shared" si="15"/>
        <v>29</v>
      </c>
      <c r="B37" s="101"/>
      <c r="C37" s="124" t="s">
        <v>73</v>
      </c>
      <c r="D37" s="124" t="s">
        <v>80</v>
      </c>
      <c r="E37" s="125">
        <v>9059237</v>
      </c>
      <c r="F37" s="92" t="s">
        <v>158</v>
      </c>
      <c r="G37" s="93"/>
      <c r="H37" s="93"/>
      <c r="I37" s="123"/>
      <c r="J37" s="123">
        <v>373400</v>
      </c>
      <c r="K37" s="123"/>
      <c r="L37" s="88">
        <f t="shared" si="16"/>
        <v>29</v>
      </c>
      <c r="M37" s="124" t="s">
        <v>73</v>
      </c>
      <c r="N37" s="124" t="s">
        <v>80</v>
      </c>
      <c r="O37" s="89">
        <f t="shared" si="0"/>
        <v>373400</v>
      </c>
      <c r="P37" s="123"/>
      <c r="Q37" s="123"/>
      <c r="R37" s="123"/>
      <c r="S37" s="123">
        <v>995115</v>
      </c>
      <c r="T37" s="123">
        <v>995115</v>
      </c>
      <c r="U37" s="88">
        <f t="shared" si="17"/>
        <v>29</v>
      </c>
      <c r="V37" s="124" t="s">
        <v>73</v>
      </c>
      <c r="W37" s="124" t="s">
        <v>80</v>
      </c>
      <c r="X37" s="123"/>
      <c r="Y37" s="123"/>
      <c r="Z37" s="123">
        <v>2090650</v>
      </c>
      <c r="AA37" s="123">
        <v>1270199.77</v>
      </c>
      <c r="AB37" s="123"/>
      <c r="AC37" s="123"/>
      <c r="AD37" s="88">
        <f t="shared" si="18"/>
        <v>29</v>
      </c>
      <c r="AE37" s="124" t="s">
        <v>73</v>
      </c>
      <c r="AF37" s="124" t="s">
        <v>80</v>
      </c>
      <c r="AG37" s="123"/>
      <c r="AH37" s="123"/>
      <c r="AI37" s="123"/>
      <c r="AJ37" s="89">
        <f t="shared" si="9"/>
        <v>3085765</v>
      </c>
      <c r="AK37" s="89">
        <f t="shared" si="10"/>
        <v>2265314.77</v>
      </c>
      <c r="AL37" s="88">
        <f t="shared" si="19"/>
        <v>29</v>
      </c>
      <c r="AM37" s="124" t="s">
        <v>73</v>
      </c>
      <c r="AN37" s="124" t="s">
        <v>80</v>
      </c>
      <c r="AO37" s="123"/>
      <c r="AP37" s="123"/>
      <c r="AQ37" s="123"/>
      <c r="AR37" s="89">
        <f t="shared" si="11"/>
        <v>820450.23</v>
      </c>
      <c r="AS37" s="96">
        <f t="shared" si="12"/>
        <v>1193850.23</v>
      </c>
      <c r="AT37" s="88">
        <f t="shared" si="20"/>
        <v>29</v>
      </c>
      <c r="AU37" s="124" t="s">
        <v>73</v>
      </c>
      <c r="AV37" s="124" t="s">
        <v>80</v>
      </c>
      <c r="AW37" s="123">
        <v>0</v>
      </c>
      <c r="AX37" s="123"/>
      <c r="AY37" s="89">
        <f t="shared" si="5"/>
        <v>0</v>
      </c>
      <c r="AZ37" s="123">
        <v>1434250</v>
      </c>
      <c r="BA37" s="123"/>
      <c r="BB37" s="123">
        <v>-344368.69</v>
      </c>
      <c r="BC37" s="88">
        <f t="shared" si="21"/>
        <v>29</v>
      </c>
      <c r="BD37" s="124" t="s">
        <v>73</v>
      </c>
      <c r="BE37" s="124" t="s">
        <v>80</v>
      </c>
      <c r="BF37" s="123">
        <v>-57399.96</v>
      </c>
      <c r="BG37" s="89">
        <f t="shared" si="6"/>
        <v>-401768.65</v>
      </c>
      <c r="BH37" s="123">
        <v>161368.88</v>
      </c>
      <c r="BI37" s="90"/>
      <c r="BJ37" s="97">
        <f t="shared" si="13"/>
        <v>1193850.23</v>
      </c>
      <c r="BK37" s="97">
        <f t="shared" si="14"/>
        <v>1193850.23</v>
      </c>
    </row>
    <row r="38" spans="1:63" s="87" customFormat="1" ht="13.9" customHeight="1">
      <c r="A38" s="88">
        <f t="shared" si="15"/>
        <v>30</v>
      </c>
      <c r="B38" s="101"/>
      <c r="C38" s="100" t="s">
        <v>73</v>
      </c>
      <c r="D38" s="100" t="s">
        <v>74</v>
      </c>
      <c r="E38" s="125">
        <v>9059245</v>
      </c>
      <c r="F38" s="92" t="s">
        <v>158</v>
      </c>
      <c r="G38" s="93"/>
      <c r="H38" s="93"/>
      <c r="I38" s="123">
        <v>0</v>
      </c>
      <c r="J38" s="123">
        <v>19961293</v>
      </c>
      <c r="K38" s="123"/>
      <c r="L38" s="88">
        <f t="shared" si="16"/>
        <v>30</v>
      </c>
      <c r="M38" s="100" t="s">
        <v>73</v>
      </c>
      <c r="N38" s="100" t="s">
        <v>74</v>
      </c>
      <c r="O38" s="89">
        <f t="shared" si="0"/>
        <v>19961293</v>
      </c>
      <c r="P38" s="123"/>
      <c r="Q38" s="123">
        <v>1115829182</v>
      </c>
      <c r="R38" s="123">
        <v>595903380.59000003</v>
      </c>
      <c r="S38" s="123">
        <v>90489341.200000003</v>
      </c>
      <c r="T38" s="123">
        <v>37527756.590000004</v>
      </c>
      <c r="U38" s="88">
        <f t="shared" si="17"/>
        <v>30</v>
      </c>
      <c r="V38" s="100" t="s">
        <v>73</v>
      </c>
      <c r="W38" s="100" t="s">
        <v>74</v>
      </c>
      <c r="X38" s="123">
        <v>6450000</v>
      </c>
      <c r="Y38" s="123">
        <v>645000</v>
      </c>
      <c r="Z38" s="123">
        <v>44732261.899999999</v>
      </c>
      <c r="AA38" s="123">
        <v>21530214.530000001</v>
      </c>
      <c r="AB38" s="123">
        <v>0</v>
      </c>
      <c r="AC38" s="123">
        <v>2003171.65</v>
      </c>
      <c r="AD38" s="88">
        <f t="shared" si="18"/>
        <v>30</v>
      </c>
      <c r="AE38" s="100" t="s">
        <v>73</v>
      </c>
      <c r="AF38" s="100" t="s">
        <v>74</v>
      </c>
      <c r="AG38" s="123"/>
      <c r="AH38" s="123">
        <v>23736250</v>
      </c>
      <c r="AI38" s="123">
        <v>4880235.04</v>
      </c>
      <c r="AJ38" s="89">
        <f t="shared" si="9"/>
        <v>1283240206.7500002</v>
      </c>
      <c r="AK38" s="89">
        <f t="shared" si="10"/>
        <v>660486586.75</v>
      </c>
      <c r="AL38" s="88">
        <f t="shared" si="19"/>
        <v>30</v>
      </c>
      <c r="AM38" s="100" t="s">
        <v>73</v>
      </c>
      <c r="AN38" s="100" t="s">
        <v>74</v>
      </c>
      <c r="AO38" s="123">
        <v>200000</v>
      </c>
      <c r="AP38" s="123">
        <v>0</v>
      </c>
      <c r="AQ38" s="123"/>
      <c r="AR38" s="89">
        <f t="shared" si="11"/>
        <v>622953620.00000024</v>
      </c>
      <c r="AS38" s="96">
        <f t="shared" si="12"/>
        <v>642914913.00000024</v>
      </c>
      <c r="AT38" s="88">
        <f t="shared" si="20"/>
        <v>30</v>
      </c>
      <c r="AU38" s="100" t="s">
        <v>73</v>
      </c>
      <c r="AV38" s="100" t="s">
        <v>74</v>
      </c>
      <c r="AW38" s="123">
        <v>0</v>
      </c>
      <c r="AX38" s="123"/>
      <c r="AY38" s="89">
        <f t="shared" si="5"/>
        <v>0</v>
      </c>
      <c r="AZ38" s="123">
        <v>199151023.90000001</v>
      </c>
      <c r="BA38" s="123"/>
      <c r="BB38" s="123">
        <v>-125576919.81</v>
      </c>
      <c r="BC38" s="88">
        <f t="shared" si="21"/>
        <v>30</v>
      </c>
      <c r="BD38" s="100" t="s">
        <v>73</v>
      </c>
      <c r="BE38" s="100" t="s">
        <v>74</v>
      </c>
      <c r="BF38" s="123">
        <v>136098265.69</v>
      </c>
      <c r="BG38" s="89">
        <f t="shared" si="6"/>
        <v>10521345.879999995</v>
      </c>
      <c r="BH38" s="123">
        <v>433242543.22000003</v>
      </c>
      <c r="BI38" s="90"/>
      <c r="BJ38" s="97">
        <f t="shared" si="13"/>
        <v>642914913</v>
      </c>
      <c r="BK38" s="97">
        <f t="shared" si="14"/>
        <v>642914913</v>
      </c>
    </row>
    <row r="39" spans="1:63" s="87" customFormat="1" ht="13.9" customHeight="1">
      <c r="A39" s="88">
        <f t="shared" si="15"/>
        <v>31</v>
      </c>
      <c r="B39" s="101"/>
      <c r="C39" s="100" t="s">
        <v>73</v>
      </c>
      <c r="D39" s="100" t="s">
        <v>87</v>
      </c>
      <c r="E39" s="125">
        <v>9059253</v>
      </c>
      <c r="F39" s="92" t="s">
        <v>158</v>
      </c>
      <c r="G39" s="93"/>
      <c r="H39" s="93"/>
      <c r="I39" s="123"/>
      <c r="J39" s="123">
        <v>17177429</v>
      </c>
      <c r="K39" s="123"/>
      <c r="L39" s="88">
        <f t="shared" si="16"/>
        <v>31</v>
      </c>
      <c r="M39" s="100" t="s">
        <v>73</v>
      </c>
      <c r="N39" s="100" t="s">
        <v>87</v>
      </c>
      <c r="O39" s="89">
        <f t="shared" si="0"/>
        <v>17177429</v>
      </c>
      <c r="P39" s="123"/>
      <c r="Q39" s="123">
        <v>710953286</v>
      </c>
      <c r="R39" s="123">
        <v>52167503.159999996</v>
      </c>
      <c r="S39" s="123">
        <v>61897301</v>
      </c>
      <c r="T39" s="123">
        <v>14086266.74</v>
      </c>
      <c r="U39" s="88">
        <f t="shared" si="17"/>
        <v>31</v>
      </c>
      <c r="V39" s="100" t="s">
        <v>73</v>
      </c>
      <c r="W39" s="100" t="s">
        <v>87</v>
      </c>
      <c r="X39" s="123"/>
      <c r="Y39" s="123"/>
      <c r="Z39" s="123">
        <v>31255558</v>
      </c>
      <c r="AA39" s="123">
        <v>9101349.3000000007</v>
      </c>
      <c r="AB39" s="123"/>
      <c r="AC39" s="123">
        <v>5000</v>
      </c>
      <c r="AD39" s="88">
        <f t="shared" si="18"/>
        <v>31</v>
      </c>
      <c r="AE39" s="100" t="s">
        <v>73</v>
      </c>
      <c r="AF39" s="100" t="s">
        <v>87</v>
      </c>
      <c r="AG39" s="123"/>
      <c r="AH39" s="123">
        <v>0</v>
      </c>
      <c r="AI39" s="123"/>
      <c r="AJ39" s="89">
        <f t="shared" si="9"/>
        <v>804111145</v>
      </c>
      <c r="AK39" s="89">
        <f t="shared" si="10"/>
        <v>75355119.200000003</v>
      </c>
      <c r="AL39" s="88">
        <f t="shared" si="19"/>
        <v>31</v>
      </c>
      <c r="AM39" s="100" t="s">
        <v>73</v>
      </c>
      <c r="AN39" s="100" t="s">
        <v>87</v>
      </c>
      <c r="AO39" s="123">
        <v>800000</v>
      </c>
      <c r="AP39" s="123">
        <v>207499.94</v>
      </c>
      <c r="AQ39" s="123"/>
      <c r="AR39" s="89">
        <f t="shared" si="11"/>
        <v>729348525.8599999</v>
      </c>
      <c r="AS39" s="96">
        <f t="shared" si="12"/>
        <v>746525954.8599999</v>
      </c>
      <c r="AT39" s="88">
        <f t="shared" si="20"/>
        <v>31</v>
      </c>
      <c r="AU39" s="100" t="s">
        <v>73</v>
      </c>
      <c r="AV39" s="100" t="s">
        <v>87</v>
      </c>
      <c r="AW39" s="123">
        <v>0</v>
      </c>
      <c r="AX39" s="123"/>
      <c r="AY39" s="89">
        <f t="shared" si="5"/>
        <v>0</v>
      </c>
      <c r="AZ39" s="123">
        <v>44919084</v>
      </c>
      <c r="BA39" s="123"/>
      <c r="BB39" s="123">
        <v>702303009.22000003</v>
      </c>
      <c r="BC39" s="88">
        <f t="shared" si="21"/>
        <v>31</v>
      </c>
      <c r="BD39" s="100" t="s">
        <v>73</v>
      </c>
      <c r="BE39" s="100" t="s">
        <v>87</v>
      </c>
      <c r="BF39" s="123">
        <v>-33988706.960000001</v>
      </c>
      <c r="BG39" s="89">
        <f t="shared" si="6"/>
        <v>668314302.25999999</v>
      </c>
      <c r="BH39" s="123">
        <v>33292568.600000001</v>
      </c>
      <c r="BI39" s="90"/>
      <c r="BJ39" s="97">
        <f t="shared" si="13"/>
        <v>746525954.86000001</v>
      </c>
      <c r="BK39" s="97">
        <f t="shared" si="14"/>
        <v>746525954.86000001</v>
      </c>
    </row>
    <row r="40" spans="1:63" s="87" customFormat="1" ht="13.9" customHeight="1">
      <c r="A40" s="88">
        <f t="shared" si="15"/>
        <v>32</v>
      </c>
      <c r="B40" s="101"/>
      <c r="C40" s="124" t="s">
        <v>73</v>
      </c>
      <c r="D40" s="92" t="s">
        <v>81</v>
      </c>
      <c r="E40" s="122">
        <v>9058834</v>
      </c>
      <c r="F40" s="92" t="s">
        <v>158</v>
      </c>
      <c r="G40" s="93"/>
      <c r="H40" s="93"/>
      <c r="I40" s="123">
        <v>0</v>
      </c>
      <c r="J40" s="123">
        <v>13018362</v>
      </c>
      <c r="K40" s="123"/>
      <c r="L40" s="88">
        <f t="shared" si="16"/>
        <v>32</v>
      </c>
      <c r="M40" s="124" t="s">
        <v>73</v>
      </c>
      <c r="N40" s="92" t="s">
        <v>81</v>
      </c>
      <c r="O40" s="89">
        <f t="shared" si="0"/>
        <v>13018362</v>
      </c>
      <c r="P40" s="123"/>
      <c r="Q40" s="123">
        <v>781966400</v>
      </c>
      <c r="R40" s="123">
        <v>385890011.22000003</v>
      </c>
      <c r="S40" s="123">
        <v>26034296</v>
      </c>
      <c r="T40" s="123">
        <v>21721323.91</v>
      </c>
      <c r="U40" s="88">
        <f t="shared" si="17"/>
        <v>32</v>
      </c>
      <c r="V40" s="124" t="s">
        <v>73</v>
      </c>
      <c r="W40" s="92" t="s">
        <v>81</v>
      </c>
      <c r="X40" s="123"/>
      <c r="Y40" s="123"/>
      <c r="Z40" s="123">
        <v>34840597.859999999</v>
      </c>
      <c r="AA40" s="123">
        <v>19540678.59</v>
      </c>
      <c r="AB40" s="123"/>
      <c r="AC40" s="123">
        <v>4605277</v>
      </c>
      <c r="AD40" s="88">
        <f t="shared" si="18"/>
        <v>32</v>
      </c>
      <c r="AE40" s="124" t="s">
        <v>73</v>
      </c>
      <c r="AF40" s="92" t="s">
        <v>81</v>
      </c>
      <c r="AG40" s="123"/>
      <c r="AH40" s="123">
        <v>9235230</v>
      </c>
      <c r="AI40" s="123">
        <v>7131480</v>
      </c>
      <c r="AJ40" s="89">
        <f t="shared" si="9"/>
        <v>856681800.86000001</v>
      </c>
      <c r="AK40" s="89">
        <f t="shared" si="10"/>
        <v>434283493.72000003</v>
      </c>
      <c r="AL40" s="88">
        <f t="shared" si="19"/>
        <v>32</v>
      </c>
      <c r="AM40" s="124" t="s">
        <v>73</v>
      </c>
      <c r="AN40" s="92" t="s">
        <v>81</v>
      </c>
      <c r="AO40" s="123"/>
      <c r="AP40" s="123"/>
      <c r="AQ40" s="123"/>
      <c r="AR40" s="89">
        <f t="shared" si="11"/>
        <v>422398307.13999999</v>
      </c>
      <c r="AS40" s="96">
        <f t="shared" si="12"/>
        <v>435416669.13999999</v>
      </c>
      <c r="AT40" s="88">
        <f t="shared" si="20"/>
        <v>32</v>
      </c>
      <c r="AU40" s="124" t="s">
        <v>73</v>
      </c>
      <c r="AV40" s="92" t="s">
        <v>81</v>
      </c>
      <c r="AW40" s="123">
        <v>0</v>
      </c>
      <c r="AX40" s="123"/>
      <c r="AY40" s="89">
        <f t="shared" si="5"/>
        <v>0</v>
      </c>
      <c r="AZ40" s="123">
        <v>494767061.13999999</v>
      </c>
      <c r="BA40" s="123"/>
      <c r="BB40" s="123">
        <v>-163101966.19999999</v>
      </c>
      <c r="BC40" s="88">
        <f t="shared" si="21"/>
        <v>32</v>
      </c>
      <c r="BD40" s="124" t="s">
        <v>73</v>
      </c>
      <c r="BE40" s="92" t="s">
        <v>81</v>
      </c>
      <c r="BF40" s="123">
        <v>-12808867.029999999</v>
      </c>
      <c r="BG40" s="89">
        <f t="shared" si="6"/>
        <v>-175910833.22999999</v>
      </c>
      <c r="BH40" s="123">
        <v>116560441.23</v>
      </c>
      <c r="BI40" s="90"/>
      <c r="BJ40" s="97">
        <f t="shared" si="13"/>
        <v>435416669.13999999</v>
      </c>
      <c r="BK40" s="97">
        <f t="shared" si="14"/>
        <v>435416669.13999999</v>
      </c>
    </row>
    <row r="41" spans="1:63" s="87" customFormat="1" ht="13.9" customHeight="1">
      <c r="A41" s="88">
        <f t="shared" si="15"/>
        <v>33</v>
      </c>
      <c r="B41" s="101"/>
      <c r="C41" s="100" t="s">
        <v>73</v>
      </c>
      <c r="D41" s="100" t="s">
        <v>76</v>
      </c>
      <c r="E41" s="125">
        <v>9059261</v>
      </c>
      <c r="F41" s="92" t="s">
        <v>158</v>
      </c>
      <c r="G41" s="93"/>
      <c r="H41" s="93"/>
      <c r="I41" s="123"/>
      <c r="J41" s="123">
        <v>16050352.84</v>
      </c>
      <c r="K41" s="123"/>
      <c r="L41" s="88">
        <f t="shared" si="16"/>
        <v>33</v>
      </c>
      <c r="M41" s="100" t="s">
        <v>73</v>
      </c>
      <c r="N41" s="100" t="s">
        <v>76</v>
      </c>
      <c r="O41" s="89">
        <f t="shared" si="0"/>
        <v>16050352.84</v>
      </c>
      <c r="P41" s="123"/>
      <c r="Q41" s="123">
        <v>406389009</v>
      </c>
      <c r="R41" s="123">
        <v>95238791.870000005</v>
      </c>
      <c r="S41" s="123">
        <v>111867597.89</v>
      </c>
      <c r="T41" s="123">
        <v>83607139.659999996</v>
      </c>
      <c r="U41" s="88">
        <f t="shared" si="17"/>
        <v>33</v>
      </c>
      <c r="V41" s="100" t="s">
        <v>73</v>
      </c>
      <c r="W41" s="100" t="s">
        <v>76</v>
      </c>
      <c r="X41" s="123">
        <v>45292500</v>
      </c>
      <c r="Y41" s="123">
        <v>32989166.550000001</v>
      </c>
      <c r="Z41" s="123">
        <v>12026795</v>
      </c>
      <c r="AA41" s="123">
        <v>10269340.17</v>
      </c>
      <c r="AB41" s="123"/>
      <c r="AC41" s="123"/>
      <c r="AD41" s="88">
        <f t="shared" si="18"/>
        <v>33</v>
      </c>
      <c r="AE41" s="100" t="s">
        <v>73</v>
      </c>
      <c r="AF41" s="100" t="s">
        <v>76</v>
      </c>
      <c r="AG41" s="123"/>
      <c r="AH41" s="123">
        <v>1220000</v>
      </c>
      <c r="AI41" s="123">
        <v>1185550.75</v>
      </c>
      <c r="AJ41" s="89">
        <f t="shared" si="9"/>
        <v>576795901.88999999</v>
      </c>
      <c r="AK41" s="89">
        <f t="shared" si="10"/>
        <v>223289989</v>
      </c>
      <c r="AL41" s="88">
        <f t="shared" si="19"/>
        <v>33</v>
      </c>
      <c r="AM41" s="100" t="s">
        <v>73</v>
      </c>
      <c r="AN41" s="100" t="s">
        <v>76</v>
      </c>
      <c r="AO41" s="123"/>
      <c r="AP41" s="123"/>
      <c r="AQ41" s="123"/>
      <c r="AR41" s="89">
        <f t="shared" si="11"/>
        <v>353505912.88999999</v>
      </c>
      <c r="AS41" s="96">
        <f t="shared" si="12"/>
        <v>369556265.72999996</v>
      </c>
      <c r="AT41" s="88">
        <f t="shared" si="20"/>
        <v>33</v>
      </c>
      <c r="AU41" s="100" t="s">
        <v>73</v>
      </c>
      <c r="AV41" s="100" t="s">
        <v>76</v>
      </c>
      <c r="AW41" s="123">
        <v>0</v>
      </c>
      <c r="AX41" s="123"/>
      <c r="AY41" s="89">
        <f t="shared" si="5"/>
        <v>0</v>
      </c>
      <c r="AZ41" s="123">
        <v>246180169.59</v>
      </c>
      <c r="BA41" s="123"/>
      <c r="BB41" s="123">
        <v>-16676826.5</v>
      </c>
      <c r="BC41" s="88">
        <f t="shared" si="21"/>
        <v>33</v>
      </c>
      <c r="BD41" s="100" t="s">
        <v>73</v>
      </c>
      <c r="BE41" s="100" t="s">
        <v>76</v>
      </c>
      <c r="BF41" s="123">
        <v>-19201097.530000001</v>
      </c>
      <c r="BG41" s="89">
        <f t="shared" si="6"/>
        <v>-35877924.030000001</v>
      </c>
      <c r="BH41" s="123">
        <v>159254020.16999999</v>
      </c>
      <c r="BI41" s="90"/>
      <c r="BJ41" s="97">
        <f t="shared" si="13"/>
        <v>369556265.73000002</v>
      </c>
      <c r="BK41" s="97">
        <f t="shared" si="14"/>
        <v>369556265.73000002</v>
      </c>
    </row>
    <row r="42" spans="1:63" s="87" customFormat="1" ht="13.9" customHeight="1">
      <c r="A42" s="88">
        <f t="shared" si="15"/>
        <v>34</v>
      </c>
      <c r="B42" s="101"/>
      <c r="C42" s="100" t="s">
        <v>73</v>
      </c>
      <c r="D42" s="100" t="s">
        <v>155</v>
      </c>
      <c r="E42" s="125">
        <v>9059261</v>
      </c>
      <c r="F42" s="92" t="s">
        <v>158</v>
      </c>
      <c r="G42" s="93">
        <v>418378</v>
      </c>
      <c r="H42" s="93"/>
      <c r="I42" s="123">
        <v>1093522</v>
      </c>
      <c r="J42" s="123">
        <v>14184578.16</v>
      </c>
      <c r="K42" s="123"/>
      <c r="L42" s="88">
        <f t="shared" si="16"/>
        <v>34</v>
      </c>
      <c r="M42" s="100" t="s">
        <v>73</v>
      </c>
      <c r="N42" s="100" t="s">
        <v>155</v>
      </c>
      <c r="O42" s="89">
        <f t="shared" si="0"/>
        <v>15696478.16</v>
      </c>
      <c r="P42" s="123"/>
      <c r="Q42" s="123"/>
      <c r="R42" s="123"/>
      <c r="S42" s="123">
        <v>4329600</v>
      </c>
      <c r="T42" s="123">
        <v>4329600</v>
      </c>
      <c r="U42" s="88">
        <f t="shared" si="17"/>
        <v>34</v>
      </c>
      <c r="V42" s="100" t="s">
        <v>73</v>
      </c>
      <c r="W42" s="100" t="s">
        <v>155</v>
      </c>
      <c r="X42" s="123"/>
      <c r="Y42" s="123"/>
      <c r="Z42" s="123"/>
      <c r="AA42" s="123"/>
      <c r="AB42" s="123"/>
      <c r="AC42" s="123"/>
      <c r="AD42" s="88">
        <f t="shared" si="18"/>
        <v>34</v>
      </c>
      <c r="AE42" s="100" t="s">
        <v>73</v>
      </c>
      <c r="AF42" s="100" t="s">
        <v>155</v>
      </c>
      <c r="AG42" s="123"/>
      <c r="AH42" s="123"/>
      <c r="AI42" s="123"/>
      <c r="AJ42" s="89">
        <f t="shared" si="9"/>
        <v>4329600</v>
      </c>
      <c r="AK42" s="89">
        <f t="shared" si="10"/>
        <v>4329600</v>
      </c>
      <c r="AL42" s="88">
        <f t="shared" si="19"/>
        <v>34</v>
      </c>
      <c r="AM42" s="100" t="s">
        <v>73</v>
      </c>
      <c r="AN42" s="100" t="s">
        <v>155</v>
      </c>
      <c r="AO42" s="123">
        <v>825000</v>
      </c>
      <c r="AP42" s="123">
        <v>825000</v>
      </c>
      <c r="AQ42" s="123"/>
      <c r="AR42" s="89">
        <f t="shared" si="11"/>
        <v>0</v>
      </c>
      <c r="AS42" s="96">
        <f t="shared" si="12"/>
        <v>15696478.16</v>
      </c>
      <c r="AT42" s="88">
        <f t="shared" si="20"/>
        <v>34</v>
      </c>
      <c r="AU42" s="100" t="s">
        <v>73</v>
      </c>
      <c r="AV42" s="100" t="s">
        <v>155</v>
      </c>
      <c r="AW42" s="123"/>
      <c r="AX42" s="123"/>
      <c r="AY42" s="89">
        <f t="shared" si="5"/>
        <v>0</v>
      </c>
      <c r="AZ42" s="123">
        <v>4677951</v>
      </c>
      <c r="BA42" s="123"/>
      <c r="BB42" s="123">
        <v>0</v>
      </c>
      <c r="BC42" s="88">
        <f t="shared" si="21"/>
        <v>34</v>
      </c>
      <c r="BD42" s="100" t="s">
        <v>73</v>
      </c>
      <c r="BE42" s="100" t="s">
        <v>155</v>
      </c>
      <c r="BF42" s="123">
        <v>11018527.16</v>
      </c>
      <c r="BG42" s="89">
        <f t="shared" si="6"/>
        <v>11018527.16</v>
      </c>
      <c r="BH42" s="123"/>
      <c r="BI42" s="90"/>
      <c r="BJ42" s="97">
        <f t="shared" si="13"/>
        <v>15696478.16</v>
      </c>
      <c r="BK42" s="97">
        <f t="shared" si="14"/>
        <v>15696478.16</v>
      </c>
    </row>
    <row r="43" spans="1:63" ht="13.9" customHeight="1">
      <c r="A43" s="88">
        <f t="shared" si="15"/>
        <v>35</v>
      </c>
      <c r="B43" s="99"/>
      <c r="C43" s="100" t="s">
        <v>89</v>
      </c>
      <c r="D43" s="124" t="s">
        <v>79</v>
      </c>
      <c r="E43" s="125">
        <v>9059288</v>
      </c>
      <c r="F43" s="92" t="s">
        <v>158</v>
      </c>
      <c r="G43" s="126"/>
      <c r="H43" s="126"/>
      <c r="I43" s="126"/>
      <c r="J43" s="126">
        <v>53592898.32</v>
      </c>
      <c r="K43" s="126"/>
      <c r="L43" s="88">
        <f t="shared" si="16"/>
        <v>35</v>
      </c>
      <c r="M43" s="100" t="s">
        <v>89</v>
      </c>
      <c r="N43" s="124" t="s">
        <v>79</v>
      </c>
      <c r="O43" s="89">
        <f t="shared" si="0"/>
        <v>53592898.32</v>
      </c>
      <c r="P43" s="126"/>
      <c r="Q43" s="126">
        <v>775824698.44000006</v>
      </c>
      <c r="R43" s="126">
        <v>309779838.17000002</v>
      </c>
      <c r="S43" s="126">
        <v>90802102.579999998</v>
      </c>
      <c r="T43" s="126">
        <v>53011221.039999999</v>
      </c>
      <c r="U43" s="88">
        <f t="shared" si="17"/>
        <v>35</v>
      </c>
      <c r="V43" s="100" t="s">
        <v>89</v>
      </c>
      <c r="W43" s="124" t="s">
        <v>79</v>
      </c>
      <c r="X43" s="126">
        <v>114772400</v>
      </c>
      <c r="Y43" s="126">
        <v>84080339.219999999</v>
      </c>
      <c r="Z43" s="126">
        <v>31014026.760000002</v>
      </c>
      <c r="AA43" s="126">
        <v>15064820.210000001</v>
      </c>
      <c r="AB43" s="126"/>
      <c r="AC43" s="126"/>
      <c r="AD43" s="88">
        <f t="shared" si="18"/>
        <v>35</v>
      </c>
      <c r="AE43" s="100" t="s">
        <v>89</v>
      </c>
      <c r="AF43" s="124" t="s">
        <v>79</v>
      </c>
      <c r="AG43" s="126"/>
      <c r="AH43" s="126">
        <v>112949372</v>
      </c>
      <c r="AI43" s="126">
        <v>29242667.48</v>
      </c>
      <c r="AJ43" s="89">
        <f t="shared" si="9"/>
        <v>1125362599.7800002</v>
      </c>
      <c r="AK43" s="89">
        <f t="shared" si="10"/>
        <v>491178886.12000006</v>
      </c>
      <c r="AL43" s="88">
        <f t="shared" si="19"/>
        <v>35</v>
      </c>
      <c r="AM43" s="100" t="s">
        <v>89</v>
      </c>
      <c r="AN43" s="124" t="s">
        <v>79</v>
      </c>
      <c r="AO43" s="126">
        <v>1916070</v>
      </c>
      <c r="AP43" s="126">
        <v>1430078.15</v>
      </c>
      <c r="AQ43" s="126"/>
      <c r="AR43" s="89">
        <f t="shared" si="11"/>
        <v>634669705.51000011</v>
      </c>
      <c r="AS43" s="96">
        <f t="shared" si="12"/>
        <v>688262603.83000016</v>
      </c>
      <c r="AT43" s="88">
        <f t="shared" si="20"/>
        <v>35</v>
      </c>
      <c r="AU43" s="100" t="s">
        <v>89</v>
      </c>
      <c r="AV43" s="124" t="s">
        <v>79</v>
      </c>
      <c r="AW43" s="126">
        <v>3077420</v>
      </c>
      <c r="AX43" s="126"/>
      <c r="AY43" s="89">
        <f t="shared" si="5"/>
        <v>3077420</v>
      </c>
      <c r="AZ43" s="126">
        <v>123837442.83</v>
      </c>
      <c r="BA43" s="126"/>
      <c r="BB43" s="126">
        <v>367832056.75</v>
      </c>
      <c r="BC43" s="88">
        <f t="shared" si="21"/>
        <v>35</v>
      </c>
      <c r="BD43" s="100" t="s">
        <v>89</v>
      </c>
      <c r="BE43" s="124" t="s">
        <v>79</v>
      </c>
      <c r="BF43" s="126">
        <v>56614061.770000003</v>
      </c>
      <c r="BG43" s="89">
        <f t="shared" si="6"/>
        <v>424446118.51999998</v>
      </c>
      <c r="BH43" s="126">
        <v>136901622.47999999</v>
      </c>
      <c r="BI43" s="98"/>
      <c r="BJ43" s="97">
        <f t="shared" si="13"/>
        <v>685185183.83000004</v>
      </c>
      <c r="BK43" s="97">
        <f t="shared" si="14"/>
        <v>688262603.83000004</v>
      </c>
    </row>
    <row r="44" spans="1:63" ht="13.9" customHeight="1">
      <c r="A44" s="88">
        <f t="shared" si="15"/>
        <v>36</v>
      </c>
      <c r="B44" s="99"/>
      <c r="C44" s="100" t="s">
        <v>89</v>
      </c>
      <c r="D44" s="127" t="s">
        <v>80</v>
      </c>
      <c r="E44" s="91">
        <v>9059288</v>
      </c>
      <c r="F44" s="92" t="s">
        <v>158</v>
      </c>
      <c r="G44" s="126"/>
      <c r="H44" s="128"/>
      <c r="I44" s="128"/>
      <c r="J44" s="128">
        <v>846400</v>
      </c>
      <c r="K44" s="128"/>
      <c r="L44" s="88">
        <f t="shared" si="16"/>
        <v>36</v>
      </c>
      <c r="M44" s="100" t="s">
        <v>89</v>
      </c>
      <c r="N44" s="127" t="s">
        <v>80</v>
      </c>
      <c r="O44" s="89">
        <f t="shared" si="0"/>
        <v>846400</v>
      </c>
      <c r="P44" s="128"/>
      <c r="Q44" s="128"/>
      <c r="R44" s="128"/>
      <c r="S44" s="128">
        <v>4248616</v>
      </c>
      <c r="T44" s="128">
        <v>2765282.58</v>
      </c>
      <c r="U44" s="88">
        <f t="shared" si="17"/>
        <v>36</v>
      </c>
      <c r="V44" s="100" t="s">
        <v>89</v>
      </c>
      <c r="W44" s="127" t="s">
        <v>80</v>
      </c>
      <c r="X44" s="128"/>
      <c r="Y44" s="128"/>
      <c r="Z44" s="128">
        <v>1263635</v>
      </c>
      <c r="AA44" s="128">
        <v>1127092.1200000001</v>
      </c>
      <c r="AB44" s="128"/>
      <c r="AC44" s="128"/>
      <c r="AD44" s="88">
        <f t="shared" si="18"/>
        <v>36</v>
      </c>
      <c r="AE44" s="100" t="s">
        <v>89</v>
      </c>
      <c r="AF44" s="127" t="s">
        <v>80</v>
      </c>
      <c r="AG44" s="128"/>
      <c r="AH44" s="128">
        <v>136500</v>
      </c>
      <c r="AI44" s="128"/>
      <c r="AJ44" s="89">
        <f t="shared" si="9"/>
        <v>5648751</v>
      </c>
      <c r="AK44" s="89">
        <f t="shared" si="10"/>
        <v>3892374.7</v>
      </c>
      <c r="AL44" s="88">
        <f t="shared" si="19"/>
        <v>36</v>
      </c>
      <c r="AM44" s="100" t="s">
        <v>89</v>
      </c>
      <c r="AN44" s="127" t="s">
        <v>80</v>
      </c>
      <c r="AO44" s="128"/>
      <c r="AP44" s="128"/>
      <c r="AQ44" s="128"/>
      <c r="AR44" s="89">
        <f t="shared" si="11"/>
        <v>1756376.2999999998</v>
      </c>
      <c r="AS44" s="96">
        <f t="shared" si="12"/>
        <v>2602776.2999999998</v>
      </c>
      <c r="AT44" s="88">
        <f t="shared" si="20"/>
        <v>36</v>
      </c>
      <c r="AU44" s="100" t="s">
        <v>89</v>
      </c>
      <c r="AV44" s="127" t="s">
        <v>80</v>
      </c>
      <c r="AW44" s="128">
        <v>0</v>
      </c>
      <c r="AX44" s="128"/>
      <c r="AY44" s="89">
        <f t="shared" si="5"/>
        <v>0</v>
      </c>
      <c r="AZ44" s="128">
        <v>1633015</v>
      </c>
      <c r="BA44" s="128"/>
      <c r="BB44" s="128">
        <v>617236.86</v>
      </c>
      <c r="BC44" s="88">
        <f t="shared" si="21"/>
        <v>36</v>
      </c>
      <c r="BD44" s="100" t="s">
        <v>89</v>
      </c>
      <c r="BE44" s="127" t="s">
        <v>80</v>
      </c>
      <c r="BF44" s="128">
        <v>346336.44</v>
      </c>
      <c r="BG44" s="89">
        <f t="shared" si="6"/>
        <v>963573.3</v>
      </c>
      <c r="BH44" s="128">
        <v>6188</v>
      </c>
      <c r="BI44" s="128"/>
      <c r="BJ44" s="97">
        <f t="shared" si="13"/>
        <v>2602776.2999999998</v>
      </c>
      <c r="BK44" s="97">
        <f t="shared" si="14"/>
        <v>2602776.2999999998</v>
      </c>
    </row>
    <row r="45" spans="1:63" ht="13.9" customHeight="1">
      <c r="A45" s="88">
        <f t="shared" si="15"/>
        <v>37</v>
      </c>
      <c r="B45" s="99"/>
      <c r="C45" s="100" t="s">
        <v>89</v>
      </c>
      <c r="D45" s="127" t="s">
        <v>74</v>
      </c>
      <c r="E45" s="91">
        <v>9059296</v>
      </c>
      <c r="F45" s="92" t="s">
        <v>158</v>
      </c>
      <c r="G45" s="126"/>
      <c r="H45" s="128"/>
      <c r="I45" s="128">
        <v>324226.01</v>
      </c>
      <c r="J45" s="128">
        <v>35412253.609999999</v>
      </c>
      <c r="K45" s="128"/>
      <c r="L45" s="88">
        <f t="shared" si="16"/>
        <v>37</v>
      </c>
      <c r="M45" s="100" t="s">
        <v>89</v>
      </c>
      <c r="N45" s="127" t="s">
        <v>74</v>
      </c>
      <c r="O45" s="89">
        <f t="shared" si="0"/>
        <v>35736479.619999997</v>
      </c>
      <c r="P45" s="128"/>
      <c r="Q45" s="128">
        <v>1353492452</v>
      </c>
      <c r="R45" s="128">
        <v>1045227923.3200001</v>
      </c>
      <c r="S45" s="128">
        <v>70359502.560000002</v>
      </c>
      <c r="T45" s="128">
        <v>46129407.509999998</v>
      </c>
      <c r="U45" s="88">
        <f t="shared" si="17"/>
        <v>37</v>
      </c>
      <c r="V45" s="100" t="s">
        <v>89</v>
      </c>
      <c r="W45" s="127" t="s">
        <v>74</v>
      </c>
      <c r="X45" s="128"/>
      <c r="Y45" s="128"/>
      <c r="Z45" s="128">
        <v>49190781.060000002</v>
      </c>
      <c r="AA45" s="128">
        <v>19673057.789999999</v>
      </c>
      <c r="AB45" s="128"/>
      <c r="AC45" s="128">
        <v>361460</v>
      </c>
      <c r="AD45" s="88">
        <f t="shared" si="18"/>
        <v>37</v>
      </c>
      <c r="AE45" s="100" t="s">
        <v>89</v>
      </c>
      <c r="AF45" s="127" t="s">
        <v>74</v>
      </c>
      <c r="AG45" s="128"/>
      <c r="AH45" s="128">
        <v>8466650.75</v>
      </c>
      <c r="AI45" s="128">
        <v>5717522.25</v>
      </c>
      <c r="AJ45" s="89">
        <f t="shared" si="9"/>
        <v>1481870846.3699999</v>
      </c>
      <c r="AK45" s="89">
        <f t="shared" si="10"/>
        <v>1116747910.8700001</v>
      </c>
      <c r="AL45" s="88">
        <f t="shared" si="19"/>
        <v>37</v>
      </c>
      <c r="AM45" s="100" t="s">
        <v>89</v>
      </c>
      <c r="AN45" s="127" t="s">
        <v>74</v>
      </c>
      <c r="AO45" s="128">
        <v>779360</v>
      </c>
      <c r="AP45" s="128">
        <v>651026.64</v>
      </c>
      <c r="AQ45" s="128"/>
      <c r="AR45" s="89">
        <f t="shared" si="11"/>
        <v>365251268.85999978</v>
      </c>
      <c r="AS45" s="96">
        <f t="shared" si="12"/>
        <v>400987748.47999978</v>
      </c>
      <c r="AT45" s="88">
        <f t="shared" si="20"/>
        <v>37</v>
      </c>
      <c r="AU45" s="100" t="s">
        <v>89</v>
      </c>
      <c r="AV45" s="127" t="s">
        <v>74</v>
      </c>
      <c r="AW45" s="128">
        <v>0</v>
      </c>
      <c r="AX45" s="128"/>
      <c r="AY45" s="89">
        <f t="shared" si="5"/>
        <v>0</v>
      </c>
      <c r="AZ45" s="128">
        <v>180454929.12</v>
      </c>
      <c r="BA45" s="128"/>
      <c r="BB45" s="128">
        <v>-157589351.13999999</v>
      </c>
      <c r="BC45" s="88">
        <f t="shared" si="21"/>
        <v>37</v>
      </c>
      <c r="BD45" s="100" t="s">
        <v>89</v>
      </c>
      <c r="BE45" s="127" t="s">
        <v>74</v>
      </c>
      <c r="BF45" s="128">
        <v>35880556.600000001</v>
      </c>
      <c r="BG45" s="89">
        <f t="shared" si="6"/>
        <v>-121708794.53999999</v>
      </c>
      <c r="BH45" s="128">
        <v>342241613.89999998</v>
      </c>
      <c r="BI45" s="128"/>
      <c r="BJ45" s="97">
        <f t="shared" si="13"/>
        <v>400987748.48000002</v>
      </c>
      <c r="BK45" s="97">
        <f t="shared" si="14"/>
        <v>400987748.48000002</v>
      </c>
    </row>
    <row r="46" spans="1:63" ht="13.9" customHeight="1">
      <c r="A46" s="88">
        <f t="shared" si="15"/>
        <v>38</v>
      </c>
      <c r="B46" s="99"/>
      <c r="C46" s="100" t="s">
        <v>89</v>
      </c>
      <c r="D46" s="127" t="s">
        <v>87</v>
      </c>
      <c r="E46" s="91">
        <v>9059318</v>
      </c>
      <c r="F46" s="92" t="s">
        <v>158</v>
      </c>
      <c r="G46" s="126"/>
      <c r="H46" s="128"/>
      <c r="I46" s="128"/>
      <c r="J46" s="128">
        <v>19715403</v>
      </c>
      <c r="K46" s="128"/>
      <c r="L46" s="88">
        <f t="shared" si="16"/>
        <v>38</v>
      </c>
      <c r="M46" s="100" t="s">
        <v>89</v>
      </c>
      <c r="N46" s="127" t="s">
        <v>87</v>
      </c>
      <c r="O46" s="89">
        <f t="shared" si="0"/>
        <v>19715403</v>
      </c>
      <c r="P46" s="128"/>
      <c r="Q46" s="128">
        <v>172103610</v>
      </c>
      <c r="R46" s="128">
        <v>131152479.02</v>
      </c>
      <c r="S46" s="128">
        <v>22011249.379999999</v>
      </c>
      <c r="T46" s="128">
        <v>15549150.529999999</v>
      </c>
      <c r="U46" s="88">
        <f t="shared" si="17"/>
        <v>38</v>
      </c>
      <c r="V46" s="100" t="s">
        <v>89</v>
      </c>
      <c r="W46" s="127" t="s">
        <v>87</v>
      </c>
      <c r="X46" s="128"/>
      <c r="Y46" s="128"/>
      <c r="Z46" s="128">
        <v>20544328.190000001</v>
      </c>
      <c r="AA46" s="128">
        <v>10171263.210000001</v>
      </c>
      <c r="AB46" s="128"/>
      <c r="AC46" s="128"/>
      <c r="AD46" s="88">
        <f t="shared" si="18"/>
        <v>38</v>
      </c>
      <c r="AE46" s="100" t="s">
        <v>89</v>
      </c>
      <c r="AF46" s="127" t="s">
        <v>87</v>
      </c>
      <c r="AG46" s="128"/>
      <c r="AH46" s="128">
        <v>6706415</v>
      </c>
      <c r="AI46" s="128">
        <v>3912440.74</v>
      </c>
      <c r="AJ46" s="89">
        <f t="shared" si="9"/>
        <v>221365602.56999999</v>
      </c>
      <c r="AK46" s="89">
        <f t="shared" si="10"/>
        <v>160785333.5</v>
      </c>
      <c r="AL46" s="88">
        <f t="shared" si="19"/>
        <v>38</v>
      </c>
      <c r="AM46" s="100" t="s">
        <v>89</v>
      </c>
      <c r="AN46" s="127" t="s">
        <v>87</v>
      </c>
      <c r="AO46" s="128">
        <v>503250</v>
      </c>
      <c r="AP46" s="128">
        <v>503250</v>
      </c>
      <c r="AQ46" s="128"/>
      <c r="AR46" s="89">
        <f t="shared" si="11"/>
        <v>60580269.069999993</v>
      </c>
      <c r="AS46" s="96">
        <f t="shared" si="12"/>
        <v>80295672.069999993</v>
      </c>
      <c r="AT46" s="88">
        <f t="shared" si="20"/>
        <v>38</v>
      </c>
      <c r="AU46" s="100" t="s">
        <v>89</v>
      </c>
      <c r="AV46" s="127" t="s">
        <v>87</v>
      </c>
      <c r="AW46" s="128">
        <v>0</v>
      </c>
      <c r="AX46" s="128"/>
      <c r="AY46" s="89">
        <f t="shared" si="5"/>
        <v>0</v>
      </c>
      <c r="AZ46" s="128">
        <v>28060383.91</v>
      </c>
      <c r="BA46" s="128"/>
      <c r="BB46" s="128">
        <v>-3364944.97</v>
      </c>
      <c r="BC46" s="88">
        <f t="shared" si="21"/>
        <v>38</v>
      </c>
      <c r="BD46" s="100" t="s">
        <v>89</v>
      </c>
      <c r="BE46" s="127" t="s">
        <v>87</v>
      </c>
      <c r="BF46" s="128">
        <v>98724.83</v>
      </c>
      <c r="BG46" s="89">
        <f t="shared" si="6"/>
        <v>-3266220.14</v>
      </c>
      <c r="BH46" s="128">
        <v>55501508.299999997</v>
      </c>
      <c r="BI46" s="128"/>
      <c r="BJ46" s="97">
        <f t="shared" si="13"/>
        <v>80295672.069999993</v>
      </c>
      <c r="BK46" s="97">
        <f t="shared" si="14"/>
        <v>80295672.069999993</v>
      </c>
    </row>
    <row r="47" spans="1:63" ht="13.9" customHeight="1">
      <c r="A47" s="88">
        <f t="shared" si="15"/>
        <v>39</v>
      </c>
      <c r="B47" s="99"/>
      <c r="C47" s="100" t="s">
        <v>89</v>
      </c>
      <c r="D47" s="127" t="s">
        <v>81</v>
      </c>
      <c r="E47" s="91">
        <v>9060545</v>
      </c>
      <c r="F47" s="92" t="s">
        <v>158</v>
      </c>
      <c r="G47" s="126"/>
      <c r="H47" s="128"/>
      <c r="I47" s="128"/>
      <c r="J47" s="128">
        <v>2590855.0099999998</v>
      </c>
      <c r="K47" s="128"/>
      <c r="L47" s="88">
        <f t="shared" si="16"/>
        <v>39</v>
      </c>
      <c r="M47" s="100" t="s">
        <v>89</v>
      </c>
      <c r="N47" s="127" t="s">
        <v>81</v>
      </c>
      <c r="O47" s="89">
        <f t="shared" si="0"/>
        <v>2590855.0099999998</v>
      </c>
      <c r="P47" s="128"/>
      <c r="Q47" s="128">
        <v>181364960</v>
      </c>
      <c r="R47" s="128">
        <v>126802665.37</v>
      </c>
      <c r="S47" s="128">
        <v>26658358.699999999</v>
      </c>
      <c r="T47" s="128">
        <v>22167908.16</v>
      </c>
      <c r="U47" s="88">
        <f t="shared" si="17"/>
        <v>39</v>
      </c>
      <c r="V47" s="100" t="s">
        <v>89</v>
      </c>
      <c r="W47" s="127" t="s">
        <v>81</v>
      </c>
      <c r="X47" s="128"/>
      <c r="Y47" s="128"/>
      <c r="Z47" s="128">
        <v>23799330</v>
      </c>
      <c r="AA47" s="128">
        <v>7746492.75</v>
      </c>
      <c r="AB47" s="128"/>
      <c r="AC47" s="128">
        <v>4074712</v>
      </c>
      <c r="AD47" s="88">
        <f t="shared" si="18"/>
        <v>39</v>
      </c>
      <c r="AE47" s="100" t="s">
        <v>89</v>
      </c>
      <c r="AF47" s="127" t="s">
        <v>81</v>
      </c>
      <c r="AG47" s="128"/>
      <c r="AH47" s="128">
        <v>5422916</v>
      </c>
      <c r="AI47" s="128">
        <v>2001245.55</v>
      </c>
      <c r="AJ47" s="89">
        <f t="shared" si="9"/>
        <v>241320276.69999999</v>
      </c>
      <c r="AK47" s="89">
        <f t="shared" si="10"/>
        <v>158718311.83000001</v>
      </c>
      <c r="AL47" s="88">
        <f t="shared" si="19"/>
        <v>39</v>
      </c>
      <c r="AM47" s="100" t="s">
        <v>89</v>
      </c>
      <c r="AN47" s="127" t="s">
        <v>81</v>
      </c>
      <c r="AO47" s="128">
        <v>349000</v>
      </c>
      <c r="AP47" s="128">
        <v>269938.45</v>
      </c>
      <c r="AQ47" s="128"/>
      <c r="AR47" s="89">
        <f t="shared" si="11"/>
        <v>82681026.419999972</v>
      </c>
      <c r="AS47" s="96">
        <f t="shared" si="12"/>
        <v>85271881.429999977</v>
      </c>
      <c r="AT47" s="88">
        <f t="shared" si="20"/>
        <v>39</v>
      </c>
      <c r="AU47" s="100" t="s">
        <v>89</v>
      </c>
      <c r="AV47" s="127" t="s">
        <v>81</v>
      </c>
      <c r="AW47" s="128">
        <v>0</v>
      </c>
      <c r="AX47" s="128"/>
      <c r="AY47" s="89">
        <f t="shared" si="5"/>
        <v>0</v>
      </c>
      <c r="AZ47" s="128">
        <v>99037492.120000005</v>
      </c>
      <c r="BA47" s="128"/>
      <c r="BB47" s="128">
        <v>-9315447.4000000004</v>
      </c>
      <c r="BC47" s="88">
        <f t="shared" si="21"/>
        <v>39</v>
      </c>
      <c r="BD47" s="100" t="s">
        <v>89</v>
      </c>
      <c r="BE47" s="127" t="s">
        <v>81</v>
      </c>
      <c r="BF47" s="128">
        <v>-5170164.4800000004</v>
      </c>
      <c r="BG47" s="89">
        <f t="shared" si="6"/>
        <v>-14485611.880000001</v>
      </c>
      <c r="BH47" s="128">
        <v>720001.19</v>
      </c>
      <c r="BI47" s="128"/>
      <c r="BJ47" s="97">
        <f t="shared" si="13"/>
        <v>85271881.430000007</v>
      </c>
      <c r="BK47" s="97">
        <f t="shared" si="14"/>
        <v>85271881.430000007</v>
      </c>
    </row>
    <row r="48" spans="1:63" ht="13.9" customHeight="1">
      <c r="A48" s="88">
        <f t="shared" si="15"/>
        <v>40</v>
      </c>
      <c r="B48" s="99"/>
      <c r="C48" s="100" t="s">
        <v>89</v>
      </c>
      <c r="D48" s="127" t="s">
        <v>76</v>
      </c>
      <c r="E48" s="91">
        <v>9059326</v>
      </c>
      <c r="F48" s="92" t="s">
        <v>158</v>
      </c>
      <c r="G48" s="126"/>
      <c r="H48" s="128"/>
      <c r="I48" s="128">
        <v>863300.01</v>
      </c>
      <c r="J48" s="128">
        <v>23210483.190000001</v>
      </c>
      <c r="K48" s="128"/>
      <c r="L48" s="88">
        <f t="shared" si="16"/>
        <v>40</v>
      </c>
      <c r="M48" s="100" t="s">
        <v>89</v>
      </c>
      <c r="N48" s="127" t="s">
        <v>76</v>
      </c>
      <c r="O48" s="89">
        <f t="shared" si="0"/>
        <v>24073783.200000003</v>
      </c>
      <c r="P48" s="128"/>
      <c r="Q48" s="128">
        <v>290763386</v>
      </c>
      <c r="R48" s="128">
        <v>191773602.59999999</v>
      </c>
      <c r="S48" s="128">
        <v>58842987.649999999</v>
      </c>
      <c r="T48" s="128">
        <v>34396540.57</v>
      </c>
      <c r="U48" s="88">
        <f t="shared" si="17"/>
        <v>40</v>
      </c>
      <c r="V48" s="100" t="s">
        <v>89</v>
      </c>
      <c r="W48" s="127" t="s">
        <v>76</v>
      </c>
      <c r="X48" s="128">
        <v>58765763</v>
      </c>
      <c r="Y48" s="128">
        <v>27548611.199999999</v>
      </c>
      <c r="Z48" s="128">
        <v>12320811.619999999</v>
      </c>
      <c r="AA48" s="128">
        <v>5807823.5099999998</v>
      </c>
      <c r="AB48" s="128"/>
      <c r="AC48" s="128"/>
      <c r="AD48" s="88">
        <f t="shared" si="18"/>
        <v>40</v>
      </c>
      <c r="AE48" s="100" t="s">
        <v>89</v>
      </c>
      <c r="AF48" s="127" t="s">
        <v>76</v>
      </c>
      <c r="AG48" s="128"/>
      <c r="AH48" s="128">
        <v>348956</v>
      </c>
      <c r="AI48" s="128"/>
      <c r="AJ48" s="89">
        <f t="shared" si="9"/>
        <v>421041904.26999998</v>
      </c>
      <c r="AK48" s="89">
        <f t="shared" si="10"/>
        <v>259526577.87999997</v>
      </c>
      <c r="AL48" s="88">
        <f t="shared" si="19"/>
        <v>40</v>
      </c>
      <c r="AM48" s="100" t="s">
        <v>89</v>
      </c>
      <c r="AN48" s="127" t="s">
        <v>76</v>
      </c>
      <c r="AO48" s="128">
        <v>446950</v>
      </c>
      <c r="AP48" s="128">
        <v>324450.06</v>
      </c>
      <c r="AQ48" s="128"/>
      <c r="AR48" s="89">
        <f t="shared" si="11"/>
        <v>161637826.33000001</v>
      </c>
      <c r="AS48" s="96">
        <f t="shared" si="12"/>
        <v>185711609.53000003</v>
      </c>
      <c r="AT48" s="88">
        <f t="shared" si="20"/>
        <v>40</v>
      </c>
      <c r="AU48" s="100" t="s">
        <v>89</v>
      </c>
      <c r="AV48" s="127" t="s">
        <v>76</v>
      </c>
      <c r="AW48" s="128"/>
      <c r="AX48" s="128"/>
      <c r="AY48" s="89">
        <f t="shared" si="5"/>
        <v>0</v>
      </c>
      <c r="AZ48" s="128">
        <v>71800537.480000004</v>
      </c>
      <c r="BA48" s="128"/>
      <c r="BB48" s="128">
        <v>-46291083.640000001</v>
      </c>
      <c r="BC48" s="88">
        <f t="shared" si="21"/>
        <v>40</v>
      </c>
      <c r="BD48" s="100" t="s">
        <v>89</v>
      </c>
      <c r="BE48" s="127" t="s">
        <v>76</v>
      </c>
      <c r="BF48" s="128">
        <v>91555660.909999996</v>
      </c>
      <c r="BG48" s="89">
        <f t="shared" si="6"/>
        <v>45264577.269999996</v>
      </c>
      <c r="BH48" s="128">
        <v>68646494.780000001</v>
      </c>
      <c r="BI48" s="128"/>
      <c r="BJ48" s="97">
        <f t="shared" si="13"/>
        <v>185711609.53</v>
      </c>
      <c r="BK48" s="97">
        <f t="shared" si="14"/>
        <v>185711609.53</v>
      </c>
    </row>
    <row r="49" spans="1:63" ht="13.9" customHeight="1">
      <c r="A49" s="88">
        <f t="shared" si="15"/>
        <v>41</v>
      </c>
      <c r="B49" s="99"/>
      <c r="C49" s="100" t="s">
        <v>89</v>
      </c>
      <c r="D49" s="127" t="s">
        <v>155</v>
      </c>
      <c r="E49" s="91">
        <v>9059326</v>
      </c>
      <c r="F49" s="92" t="s">
        <v>158</v>
      </c>
      <c r="G49" s="126">
        <v>2796941.2</v>
      </c>
      <c r="H49" s="128"/>
      <c r="I49" s="128">
        <v>344.45</v>
      </c>
      <c r="J49" s="128">
        <v>784290.76</v>
      </c>
      <c r="K49" s="128"/>
      <c r="L49" s="88">
        <f t="shared" si="16"/>
        <v>41</v>
      </c>
      <c r="M49" s="100" t="s">
        <v>89</v>
      </c>
      <c r="N49" s="127" t="s">
        <v>155</v>
      </c>
      <c r="O49" s="89">
        <f t="shared" si="0"/>
        <v>3581576.41</v>
      </c>
      <c r="P49" s="128"/>
      <c r="Q49" s="128"/>
      <c r="R49" s="128"/>
      <c r="S49" s="128">
        <v>2133492</v>
      </c>
      <c r="T49" s="128">
        <v>1908369</v>
      </c>
      <c r="U49" s="88">
        <f t="shared" si="17"/>
        <v>41</v>
      </c>
      <c r="V49" s="100" t="s">
        <v>89</v>
      </c>
      <c r="W49" s="127" t="s">
        <v>155</v>
      </c>
      <c r="X49" s="128"/>
      <c r="Y49" s="128"/>
      <c r="Z49" s="128">
        <v>1542450</v>
      </c>
      <c r="AA49" s="128">
        <v>1041152</v>
      </c>
      <c r="AB49" s="128"/>
      <c r="AC49" s="128"/>
      <c r="AD49" s="88">
        <f t="shared" si="18"/>
        <v>41</v>
      </c>
      <c r="AE49" s="100" t="s">
        <v>89</v>
      </c>
      <c r="AF49" s="127" t="s">
        <v>155</v>
      </c>
      <c r="AG49" s="128"/>
      <c r="AH49" s="128"/>
      <c r="AI49" s="128"/>
      <c r="AJ49" s="89">
        <f t="shared" si="9"/>
        <v>3675942</v>
      </c>
      <c r="AK49" s="89">
        <f t="shared" si="10"/>
        <v>2949521</v>
      </c>
      <c r="AL49" s="88">
        <f t="shared" si="19"/>
        <v>41</v>
      </c>
      <c r="AM49" s="100" t="s">
        <v>89</v>
      </c>
      <c r="AN49" s="127" t="s">
        <v>155</v>
      </c>
      <c r="AO49" s="128">
        <v>1315000</v>
      </c>
      <c r="AP49" s="128">
        <v>903420.67</v>
      </c>
      <c r="AQ49" s="128"/>
      <c r="AR49" s="89">
        <f t="shared" si="11"/>
        <v>1138000.33</v>
      </c>
      <c r="AS49" s="96">
        <f t="shared" si="12"/>
        <v>4719576.74</v>
      </c>
      <c r="AT49" s="88">
        <f t="shared" si="20"/>
        <v>41</v>
      </c>
      <c r="AU49" s="100" t="s">
        <v>89</v>
      </c>
      <c r="AV49" s="127" t="s">
        <v>155</v>
      </c>
      <c r="AW49" s="128">
        <v>0</v>
      </c>
      <c r="AX49" s="128"/>
      <c r="AY49" s="89">
        <f t="shared" si="5"/>
        <v>0</v>
      </c>
      <c r="AZ49" s="128">
        <v>3904242</v>
      </c>
      <c r="BA49" s="128"/>
      <c r="BB49" s="128">
        <v>0</v>
      </c>
      <c r="BC49" s="88">
        <f t="shared" si="21"/>
        <v>41</v>
      </c>
      <c r="BD49" s="100" t="s">
        <v>89</v>
      </c>
      <c r="BE49" s="127" t="s">
        <v>155</v>
      </c>
      <c r="BF49" s="128">
        <v>815334.74</v>
      </c>
      <c r="BG49" s="89">
        <f t="shared" si="6"/>
        <v>815334.74</v>
      </c>
      <c r="BH49" s="128"/>
      <c r="BI49" s="128"/>
      <c r="BJ49" s="97">
        <f t="shared" si="13"/>
        <v>4719576.74</v>
      </c>
      <c r="BK49" s="97">
        <f t="shared" si="14"/>
        <v>4719576.74</v>
      </c>
    </row>
    <row r="50" spans="1:63" ht="13.9" customHeight="1">
      <c r="A50" s="88">
        <f t="shared" si="15"/>
        <v>42</v>
      </c>
      <c r="B50" s="99"/>
      <c r="C50" s="100" t="s">
        <v>117</v>
      </c>
      <c r="D50" s="124" t="s">
        <v>79</v>
      </c>
      <c r="E50" s="91">
        <v>9059334</v>
      </c>
      <c r="F50" s="92" t="s">
        <v>158</v>
      </c>
      <c r="G50" s="126"/>
      <c r="H50" s="128"/>
      <c r="I50" s="128">
        <v>10593650</v>
      </c>
      <c r="J50" s="128">
        <v>34549241.539999999</v>
      </c>
      <c r="K50" s="128"/>
      <c r="L50" s="88">
        <f t="shared" si="16"/>
        <v>42</v>
      </c>
      <c r="M50" s="100" t="s">
        <v>117</v>
      </c>
      <c r="N50" s="124" t="s">
        <v>79</v>
      </c>
      <c r="O50" s="89">
        <f t="shared" si="0"/>
        <v>45142891.539999999</v>
      </c>
      <c r="P50" s="128"/>
      <c r="Q50" s="128">
        <v>1029951077.11</v>
      </c>
      <c r="R50" s="128">
        <v>258693454.30000001</v>
      </c>
      <c r="S50" s="128">
        <v>78653779.049999997</v>
      </c>
      <c r="T50" s="128">
        <v>67141175.040000007</v>
      </c>
      <c r="U50" s="88">
        <f t="shared" si="17"/>
        <v>42</v>
      </c>
      <c r="V50" s="100" t="s">
        <v>117</v>
      </c>
      <c r="W50" s="124" t="s">
        <v>79</v>
      </c>
      <c r="X50" s="128">
        <v>117387624.3</v>
      </c>
      <c r="Y50" s="128">
        <v>102521651.98999999</v>
      </c>
      <c r="Z50" s="128">
        <v>52654217.32</v>
      </c>
      <c r="AA50" s="128">
        <v>32594096</v>
      </c>
      <c r="AB50" s="128"/>
      <c r="AC50" s="128"/>
      <c r="AD50" s="88">
        <f t="shared" si="18"/>
        <v>42</v>
      </c>
      <c r="AE50" s="100" t="s">
        <v>117</v>
      </c>
      <c r="AF50" s="124" t="s">
        <v>79</v>
      </c>
      <c r="AG50" s="128"/>
      <c r="AH50" s="128"/>
      <c r="AI50" s="128"/>
      <c r="AJ50" s="89">
        <f t="shared" si="9"/>
        <v>1278646697.78</v>
      </c>
      <c r="AK50" s="89">
        <f t="shared" si="10"/>
        <v>460950377.33000004</v>
      </c>
      <c r="AL50" s="88">
        <f t="shared" si="19"/>
        <v>42</v>
      </c>
      <c r="AM50" s="100" t="s">
        <v>117</v>
      </c>
      <c r="AN50" s="124" t="s">
        <v>79</v>
      </c>
      <c r="AO50" s="128">
        <v>1000000</v>
      </c>
      <c r="AP50" s="128">
        <v>1000000</v>
      </c>
      <c r="AQ50" s="128"/>
      <c r="AR50" s="89">
        <f t="shared" si="11"/>
        <v>817696320.44999993</v>
      </c>
      <c r="AS50" s="96">
        <f t="shared" si="12"/>
        <v>862839211.98999989</v>
      </c>
      <c r="AT50" s="88">
        <f t="shared" si="20"/>
        <v>42</v>
      </c>
      <c r="AU50" s="100" t="s">
        <v>117</v>
      </c>
      <c r="AV50" s="124" t="s">
        <v>79</v>
      </c>
      <c r="AW50" s="128">
        <v>3850720</v>
      </c>
      <c r="AX50" s="128"/>
      <c r="AY50" s="89">
        <f t="shared" si="5"/>
        <v>3850720</v>
      </c>
      <c r="AZ50" s="128">
        <v>635397322.52999997</v>
      </c>
      <c r="BA50" s="128"/>
      <c r="BB50" s="128">
        <v>46730682.869999997</v>
      </c>
      <c r="BC50" s="88">
        <f t="shared" si="21"/>
        <v>42</v>
      </c>
      <c r="BD50" s="100" t="s">
        <v>117</v>
      </c>
      <c r="BE50" s="124" t="s">
        <v>79</v>
      </c>
      <c r="BF50" s="128">
        <v>5214239.24</v>
      </c>
      <c r="BG50" s="89">
        <f t="shared" si="6"/>
        <v>51944922.109999999</v>
      </c>
      <c r="BH50" s="128">
        <v>171646247.34999999</v>
      </c>
      <c r="BI50" s="128"/>
      <c r="BJ50" s="97">
        <f t="shared" si="13"/>
        <v>858988491.99000001</v>
      </c>
      <c r="BK50" s="97">
        <f t="shared" si="14"/>
        <v>862839211.99000001</v>
      </c>
    </row>
    <row r="51" spans="1:63" ht="13.9" customHeight="1">
      <c r="A51" s="88">
        <f t="shared" si="15"/>
        <v>43</v>
      </c>
      <c r="B51" s="99"/>
      <c r="C51" s="100" t="s">
        <v>117</v>
      </c>
      <c r="D51" s="127" t="s">
        <v>74</v>
      </c>
      <c r="E51" s="91">
        <v>9059342</v>
      </c>
      <c r="F51" s="92" t="s">
        <v>158</v>
      </c>
      <c r="G51" s="93"/>
      <c r="H51" s="94"/>
      <c r="I51" s="95">
        <v>482153</v>
      </c>
      <c r="J51" s="95">
        <v>36166984.409999996</v>
      </c>
      <c r="K51" s="95"/>
      <c r="L51" s="88">
        <f t="shared" si="16"/>
        <v>43</v>
      </c>
      <c r="M51" s="100" t="s">
        <v>117</v>
      </c>
      <c r="N51" s="127" t="s">
        <v>74</v>
      </c>
      <c r="O51" s="89">
        <f t="shared" si="0"/>
        <v>36649137.409999996</v>
      </c>
      <c r="P51" s="95"/>
      <c r="Q51" s="95">
        <v>1089260847.5999999</v>
      </c>
      <c r="R51" s="95">
        <v>604278088.65999997</v>
      </c>
      <c r="S51" s="95">
        <v>67746357.739999995</v>
      </c>
      <c r="T51" s="95">
        <v>37580836.030000001</v>
      </c>
      <c r="U51" s="88">
        <f t="shared" si="17"/>
        <v>43</v>
      </c>
      <c r="V51" s="100" t="s">
        <v>117</v>
      </c>
      <c r="W51" s="127" t="s">
        <v>74</v>
      </c>
      <c r="X51" s="95"/>
      <c r="Y51" s="95"/>
      <c r="Z51" s="95">
        <v>31627696</v>
      </c>
      <c r="AA51" s="95">
        <v>19601576.789999999</v>
      </c>
      <c r="AB51" s="95"/>
      <c r="AC51" s="95">
        <v>4028079.99</v>
      </c>
      <c r="AD51" s="88">
        <f t="shared" si="18"/>
        <v>43</v>
      </c>
      <c r="AE51" s="100" t="s">
        <v>117</v>
      </c>
      <c r="AF51" s="127" t="s">
        <v>74</v>
      </c>
      <c r="AG51" s="95"/>
      <c r="AH51" s="95"/>
      <c r="AI51" s="95"/>
      <c r="AJ51" s="89">
        <f t="shared" si="9"/>
        <v>1192662981.3299999</v>
      </c>
      <c r="AK51" s="89">
        <f t="shared" si="10"/>
        <v>661460501.4799999</v>
      </c>
      <c r="AL51" s="88">
        <f t="shared" si="19"/>
        <v>43</v>
      </c>
      <c r="AM51" s="100" t="s">
        <v>117</v>
      </c>
      <c r="AN51" s="127" t="s">
        <v>74</v>
      </c>
      <c r="AO51" s="95">
        <v>535000</v>
      </c>
      <c r="AP51" s="95">
        <v>535000</v>
      </c>
      <c r="AQ51" s="95"/>
      <c r="AR51" s="89">
        <f t="shared" si="11"/>
        <v>531202479.85000002</v>
      </c>
      <c r="AS51" s="96">
        <f t="shared" si="12"/>
        <v>567851617.25999999</v>
      </c>
      <c r="AT51" s="88">
        <f t="shared" si="20"/>
        <v>43</v>
      </c>
      <c r="AU51" s="100" t="s">
        <v>117</v>
      </c>
      <c r="AV51" s="127" t="s">
        <v>74</v>
      </c>
      <c r="AW51" s="95">
        <v>0</v>
      </c>
      <c r="AX51" s="95"/>
      <c r="AY51" s="89">
        <f t="shared" si="5"/>
        <v>0</v>
      </c>
      <c r="AZ51" s="95">
        <v>429186508.50999999</v>
      </c>
      <c r="BA51" s="95"/>
      <c r="BB51" s="95">
        <v>-259702090.58000001</v>
      </c>
      <c r="BC51" s="88">
        <f t="shared" si="21"/>
        <v>43</v>
      </c>
      <c r="BD51" s="100" t="s">
        <v>117</v>
      </c>
      <c r="BE51" s="127" t="s">
        <v>74</v>
      </c>
      <c r="BF51" s="95">
        <v>6715458.4000000004</v>
      </c>
      <c r="BG51" s="89">
        <f t="shared" si="6"/>
        <v>-252986632.18000001</v>
      </c>
      <c r="BH51" s="95">
        <v>391651740.93000001</v>
      </c>
      <c r="BI51" s="95"/>
      <c r="BJ51" s="97">
        <f t="shared" si="13"/>
        <v>567851617.25999999</v>
      </c>
      <c r="BK51" s="97">
        <f t="shared" si="14"/>
        <v>567851617.25999999</v>
      </c>
    </row>
    <row r="52" spans="1:63" ht="13.9" customHeight="1">
      <c r="A52" s="88">
        <f t="shared" si="15"/>
        <v>44</v>
      </c>
      <c r="B52" s="99"/>
      <c r="C52" s="100" t="s">
        <v>117</v>
      </c>
      <c r="D52" s="127" t="s">
        <v>87</v>
      </c>
      <c r="E52" s="91">
        <v>9059369</v>
      </c>
      <c r="F52" s="92" t="s">
        <v>158</v>
      </c>
      <c r="G52" s="93"/>
      <c r="H52" s="94"/>
      <c r="I52" s="95"/>
      <c r="J52" s="95">
        <v>21041248.129999999</v>
      </c>
      <c r="K52" s="95"/>
      <c r="L52" s="88">
        <f t="shared" si="16"/>
        <v>44</v>
      </c>
      <c r="M52" s="100" t="s">
        <v>117</v>
      </c>
      <c r="N52" s="127" t="s">
        <v>87</v>
      </c>
      <c r="O52" s="89">
        <f t="shared" si="0"/>
        <v>21041248.129999999</v>
      </c>
      <c r="P52" s="95"/>
      <c r="Q52" s="95">
        <v>445109802</v>
      </c>
      <c r="R52" s="95">
        <v>106034348.89</v>
      </c>
      <c r="S52" s="95">
        <v>8309621</v>
      </c>
      <c r="T52" s="95">
        <v>4235042.6500000004</v>
      </c>
      <c r="U52" s="88">
        <f t="shared" si="17"/>
        <v>44</v>
      </c>
      <c r="V52" s="100" t="s">
        <v>117</v>
      </c>
      <c r="W52" s="127" t="s">
        <v>87</v>
      </c>
      <c r="X52" s="95"/>
      <c r="Y52" s="95"/>
      <c r="Z52" s="95">
        <v>25353774</v>
      </c>
      <c r="AA52" s="95">
        <v>16168899.18</v>
      </c>
      <c r="AB52" s="95"/>
      <c r="AC52" s="95"/>
      <c r="AD52" s="88">
        <f t="shared" si="18"/>
        <v>44</v>
      </c>
      <c r="AE52" s="100" t="s">
        <v>117</v>
      </c>
      <c r="AF52" s="127" t="s">
        <v>87</v>
      </c>
      <c r="AG52" s="95"/>
      <c r="AH52" s="95"/>
      <c r="AI52" s="95"/>
      <c r="AJ52" s="89">
        <f t="shared" si="9"/>
        <v>478773197</v>
      </c>
      <c r="AK52" s="89">
        <f t="shared" si="10"/>
        <v>126438290.72</v>
      </c>
      <c r="AL52" s="88">
        <f t="shared" si="19"/>
        <v>44</v>
      </c>
      <c r="AM52" s="100" t="s">
        <v>117</v>
      </c>
      <c r="AN52" s="127" t="s">
        <v>87</v>
      </c>
      <c r="AO52" s="95"/>
      <c r="AP52" s="95"/>
      <c r="AQ52" s="95"/>
      <c r="AR52" s="89">
        <f t="shared" si="11"/>
        <v>352334906.27999997</v>
      </c>
      <c r="AS52" s="96">
        <f t="shared" si="12"/>
        <v>373376154.40999997</v>
      </c>
      <c r="AT52" s="88">
        <f t="shared" si="20"/>
        <v>44</v>
      </c>
      <c r="AU52" s="100" t="s">
        <v>117</v>
      </c>
      <c r="AV52" s="127" t="s">
        <v>87</v>
      </c>
      <c r="AW52" s="95">
        <v>0</v>
      </c>
      <c r="AX52" s="95"/>
      <c r="AY52" s="89">
        <f t="shared" si="5"/>
        <v>0</v>
      </c>
      <c r="AZ52" s="95">
        <v>44722600</v>
      </c>
      <c r="BA52" s="95"/>
      <c r="BB52" s="95">
        <v>226217970.09999999</v>
      </c>
      <c r="BC52" s="88">
        <f t="shared" si="21"/>
        <v>44</v>
      </c>
      <c r="BD52" s="100" t="s">
        <v>117</v>
      </c>
      <c r="BE52" s="127" t="s">
        <v>87</v>
      </c>
      <c r="BF52" s="95">
        <v>-7806391.4500000002</v>
      </c>
      <c r="BG52" s="89">
        <f t="shared" si="6"/>
        <v>218411578.65000001</v>
      </c>
      <c r="BH52" s="95">
        <v>110241975.76000001</v>
      </c>
      <c r="BI52" s="95"/>
      <c r="BJ52" s="97">
        <f t="shared" si="13"/>
        <v>373376154.41000003</v>
      </c>
      <c r="BK52" s="97">
        <f t="shared" si="14"/>
        <v>373376154.41000003</v>
      </c>
    </row>
    <row r="53" spans="1:63" ht="13.9" customHeight="1">
      <c r="A53" s="88">
        <f t="shared" si="15"/>
        <v>45</v>
      </c>
      <c r="B53" s="99"/>
      <c r="C53" s="129" t="s">
        <v>117</v>
      </c>
      <c r="D53" s="130" t="s">
        <v>81</v>
      </c>
      <c r="E53" s="91">
        <v>9059385</v>
      </c>
      <c r="F53" s="92" t="s">
        <v>158</v>
      </c>
      <c r="G53" s="93"/>
      <c r="H53" s="94"/>
      <c r="I53" s="95"/>
      <c r="J53" s="95">
        <v>12649177</v>
      </c>
      <c r="K53" s="95"/>
      <c r="L53" s="88">
        <f t="shared" si="16"/>
        <v>45</v>
      </c>
      <c r="M53" s="129" t="s">
        <v>117</v>
      </c>
      <c r="N53" s="130" t="s">
        <v>81</v>
      </c>
      <c r="O53" s="89">
        <f t="shared" si="0"/>
        <v>12649177</v>
      </c>
      <c r="P53" s="95"/>
      <c r="Q53" s="95">
        <v>186541865</v>
      </c>
      <c r="R53" s="95">
        <v>142837331.83000001</v>
      </c>
      <c r="S53" s="95">
        <v>20514532.52</v>
      </c>
      <c r="T53" s="95">
        <v>15408777.039999999</v>
      </c>
      <c r="U53" s="88">
        <f t="shared" si="17"/>
        <v>45</v>
      </c>
      <c r="V53" s="129" t="s">
        <v>117</v>
      </c>
      <c r="W53" s="130" t="s">
        <v>81</v>
      </c>
      <c r="X53" s="95"/>
      <c r="Y53" s="95"/>
      <c r="Z53" s="95">
        <v>16031855</v>
      </c>
      <c r="AA53" s="95">
        <v>8904363.3599999994</v>
      </c>
      <c r="AB53" s="95"/>
      <c r="AC53" s="95">
        <v>7173086</v>
      </c>
      <c r="AD53" s="88">
        <f t="shared" si="18"/>
        <v>45</v>
      </c>
      <c r="AE53" s="129" t="s">
        <v>117</v>
      </c>
      <c r="AF53" s="130" t="s">
        <v>81</v>
      </c>
      <c r="AG53" s="95"/>
      <c r="AH53" s="95">
        <v>8295565.96</v>
      </c>
      <c r="AI53" s="95"/>
      <c r="AJ53" s="89">
        <f t="shared" si="9"/>
        <v>238556904.48000002</v>
      </c>
      <c r="AK53" s="89">
        <f t="shared" si="10"/>
        <v>167150472.23000002</v>
      </c>
      <c r="AL53" s="88">
        <f t="shared" si="19"/>
        <v>45</v>
      </c>
      <c r="AM53" s="129" t="s">
        <v>117</v>
      </c>
      <c r="AN53" s="130" t="s">
        <v>81</v>
      </c>
      <c r="AO53" s="95">
        <v>100000</v>
      </c>
      <c r="AP53" s="95">
        <v>100000</v>
      </c>
      <c r="AQ53" s="95"/>
      <c r="AR53" s="89">
        <f t="shared" si="11"/>
        <v>71406432.25</v>
      </c>
      <c r="AS53" s="96">
        <f t="shared" si="12"/>
        <v>84055609.25</v>
      </c>
      <c r="AT53" s="88">
        <f t="shared" si="20"/>
        <v>45</v>
      </c>
      <c r="AU53" s="129" t="s">
        <v>117</v>
      </c>
      <c r="AV53" s="130" t="s">
        <v>81</v>
      </c>
      <c r="AW53" s="95">
        <v>0</v>
      </c>
      <c r="AX53" s="95"/>
      <c r="AY53" s="89">
        <f t="shared" si="5"/>
        <v>0</v>
      </c>
      <c r="AZ53" s="95">
        <v>121044500.88</v>
      </c>
      <c r="BA53" s="95"/>
      <c r="BB53" s="95">
        <v>-43433338.340000004</v>
      </c>
      <c r="BC53" s="88">
        <f t="shared" si="21"/>
        <v>45</v>
      </c>
      <c r="BD53" s="129" t="s">
        <v>117</v>
      </c>
      <c r="BE53" s="130" t="s">
        <v>81</v>
      </c>
      <c r="BF53" s="95">
        <v>-2944282.14</v>
      </c>
      <c r="BG53" s="89">
        <f t="shared" si="6"/>
        <v>-46377620.480000004</v>
      </c>
      <c r="BH53" s="95">
        <v>9388728.8499999996</v>
      </c>
      <c r="BI53" s="95"/>
      <c r="BJ53" s="97">
        <f t="shared" si="13"/>
        <v>84055609.249999985</v>
      </c>
      <c r="BK53" s="97">
        <f t="shared" si="14"/>
        <v>84055609.249999985</v>
      </c>
    </row>
    <row r="54" spans="1:63" ht="13.9" customHeight="1">
      <c r="A54" s="88">
        <f t="shared" si="15"/>
        <v>46</v>
      </c>
      <c r="B54" s="99"/>
      <c r="C54" s="100" t="s">
        <v>117</v>
      </c>
      <c r="D54" s="127" t="s">
        <v>76</v>
      </c>
      <c r="E54" s="91">
        <v>9059377</v>
      </c>
      <c r="F54" s="92" t="s">
        <v>158</v>
      </c>
      <c r="G54" s="93"/>
      <c r="H54" s="94"/>
      <c r="I54" s="95"/>
      <c r="J54" s="95">
        <v>31083864.289999999</v>
      </c>
      <c r="K54" s="95"/>
      <c r="L54" s="88">
        <f t="shared" si="16"/>
        <v>46</v>
      </c>
      <c r="M54" s="100" t="s">
        <v>117</v>
      </c>
      <c r="N54" s="127" t="s">
        <v>76</v>
      </c>
      <c r="O54" s="89">
        <f t="shared" si="0"/>
        <v>31083864.289999999</v>
      </c>
      <c r="P54" s="95"/>
      <c r="Q54" s="95">
        <v>341895610</v>
      </c>
      <c r="R54" s="95">
        <v>207797598.56</v>
      </c>
      <c r="S54" s="95">
        <v>49477072.259999998</v>
      </c>
      <c r="T54" s="95">
        <v>40744046.82</v>
      </c>
      <c r="U54" s="88">
        <f t="shared" si="17"/>
        <v>46</v>
      </c>
      <c r="V54" s="100" t="s">
        <v>117</v>
      </c>
      <c r="W54" s="127" t="s">
        <v>76</v>
      </c>
      <c r="X54" s="95">
        <v>52889200</v>
      </c>
      <c r="Y54" s="95">
        <v>29501908.550000001</v>
      </c>
      <c r="Z54" s="95">
        <v>29961351.32</v>
      </c>
      <c r="AA54" s="95">
        <v>15798739.470000001</v>
      </c>
      <c r="AB54" s="95"/>
      <c r="AC54" s="95"/>
      <c r="AD54" s="88">
        <f t="shared" si="18"/>
        <v>46</v>
      </c>
      <c r="AE54" s="100" t="s">
        <v>117</v>
      </c>
      <c r="AF54" s="127" t="s">
        <v>76</v>
      </c>
      <c r="AG54" s="95"/>
      <c r="AH54" s="95"/>
      <c r="AI54" s="95"/>
      <c r="AJ54" s="89">
        <f t="shared" si="9"/>
        <v>474223233.57999998</v>
      </c>
      <c r="AK54" s="89">
        <f t="shared" si="10"/>
        <v>293842293.40000004</v>
      </c>
      <c r="AL54" s="88">
        <f t="shared" si="19"/>
        <v>46</v>
      </c>
      <c r="AM54" s="100" t="s">
        <v>117</v>
      </c>
      <c r="AN54" s="127" t="s">
        <v>76</v>
      </c>
      <c r="AO54" s="95">
        <v>185000</v>
      </c>
      <c r="AP54" s="95">
        <v>185000</v>
      </c>
      <c r="AQ54" s="95"/>
      <c r="AR54" s="89">
        <f t="shared" si="11"/>
        <v>180380940.17999995</v>
      </c>
      <c r="AS54" s="96">
        <f t="shared" si="12"/>
        <v>211464804.46999994</v>
      </c>
      <c r="AT54" s="88">
        <f t="shared" si="20"/>
        <v>46</v>
      </c>
      <c r="AU54" s="100" t="s">
        <v>117</v>
      </c>
      <c r="AV54" s="127" t="s">
        <v>76</v>
      </c>
      <c r="AW54" s="95"/>
      <c r="AX54" s="95"/>
      <c r="AY54" s="89">
        <f t="shared" si="5"/>
        <v>0</v>
      </c>
      <c r="AZ54" s="95">
        <v>137528447.30000001</v>
      </c>
      <c r="BA54" s="95"/>
      <c r="BB54" s="95">
        <v>-45395143.43</v>
      </c>
      <c r="BC54" s="88">
        <f t="shared" si="21"/>
        <v>46</v>
      </c>
      <c r="BD54" s="100" t="s">
        <v>117</v>
      </c>
      <c r="BE54" s="127" t="s">
        <v>76</v>
      </c>
      <c r="BF54" s="95">
        <v>-19014044.649999999</v>
      </c>
      <c r="BG54" s="89">
        <f t="shared" si="6"/>
        <v>-64409188.079999998</v>
      </c>
      <c r="BH54" s="95">
        <v>138345545.25</v>
      </c>
      <c r="BI54" s="95"/>
      <c r="BJ54" s="97">
        <f t="shared" si="13"/>
        <v>211464804.47000003</v>
      </c>
      <c r="BK54" s="97">
        <f t="shared" si="14"/>
        <v>211464804.47000003</v>
      </c>
    </row>
    <row r="55" spans="1:63" ht="13.9" customHeight="1">
      <c r="A55" s="88">
        <f t="shared" si="15"/>
        <v>47</v>
      </c>
      <c r="B55" s="99"/>
      <c r="C55" s="100" t="s">
        <v>117</v>
      </c>
      <c r="D55" s="127" t="s">
        <v>155</v>
      </c>
      <c r="E55" s="91">
        <v>9059377</v>
      </c>
      <c r="F55" s="92" t="s">
        <v>158</v>
      </c>
      <c r="G55" s="93">
        <v>4153412.5</v>
      </c>
      <c r="H55" s="94"/>
      <c r="I55" s="95">
        <v>2900802</v>
      </c>
      <c r="J55" s="95">
        <v>9239228.4399999995</v>
      </c>
      <c r="K55" s="95"/>
      <c r="L55" s="88">
        <f t="shared" si="16"/>
        <v>47</v>
      </c>
      <c r="M55" s="100" t="s">
        <v>117</v>
      </c>
      <c r="N55" s="127" t="s">
        <v>155</v>
      </c>
      <c r="O55" s="89">
        <f t="shared" si="0"/>
        <v>16293442.939999999</v>
      </c>
      <c r="P55" s="95"/>
      <c r="Q55" s="95"/>
      <c r="R55" s="95"/>
      <c r="S55" s="95">
        <v>2103492</v>
      </c>
      <c r="T55" s="95">
        <v>2103492</v>
      </c>
      <c r="U55" s="88">
        <f t="shared" si="17"/>
        <v>47</v>
      </c>
      <c r="V55" s="100" t="s">
        <v>117</v>
      </c>
      <c r="W55" s="127" t="s">
        <v>155</v>
      </c>
      <c r="X55" s="95"/>
      <c r="Y55" s="95"/>
      <c r="Z55" s="95">
        <v>997850</v>
      </c>
      <c r="AA55" s="95">
        <v>997850</v>
      </c>
      <c r="AB55" s="95"/>
      <c r="AC55" s="95"/>
      <c r="AD55" s="88">
        <f t="shared" si="18"/>
        <v>47</v>
      </c>
      <c r="AE55" s="100" t="s">
        <v>117</v>
      </c>
      <c r="AF55" s="127" t="s">
        <v>155</v>
      </c>
      <c r="AG55" s="95"/>
      <c r="AH55" s="95"/>
      <c r="AI55" s="95"/>
      <c r="AJ55" s="89">
        <f t="shared" si="9"/>
        <v>3101342</v>
      </c>
      <c r="AK55" s="89">
        <f t="shared" si="10"/>
        <v>3101342</v>
      </c>
      <c r="AL55" s="88">
        <f t="shared" si="19"/>
        <v>47</v>
      </c>
      <c r="AM55" s="100" t="s">
        <v>117</v>
      </c>
      <c r="AN55" s="127" t="s">
        <v>155</v>
      </c>
      <c r="AO55" s="95">
        <v>385000</v>
      </c>
      <c r="AP55" s="95">
        <v>385000</v>
      </c>
      <c r="AQ55" s="95"/>
      <c r="AR55" s="89">
        <f t="shared" si="11"/>
        <v>0</v>
      </c>
      <c r="AS55" s="96">
        <f t="shared" si="12"/>
        <v>16293442.939999999</v>
      </c>
      <c r="AT55" s="88">
        <f t="shared" si="20"/>
        <v>47</v>
      </c>
      <c r="AU55" s="100" t="s">
        <v>117</v>
      </c>
      <c r="AV55" s="127" t="s">
        <v>155</v>
      </c>
      <c r="AW55" s="95">
        <v>20000</v>
      </c>
      <c r="AX55" s="95"/>
      <c r="AY55" s="89">
        <f t="shared" si="5"/>
        <v>20000</v>
      </c>
      <c r="AZ55" s="95">
        <v>3629098.5</v>
      </c>
      <c r="BA55" s="95"/>
      <c r="BB55" s="95">
        <v>10457201</v>
      </c>
      <c r="BC55" s="88">
        <f t="shared" si="21"/>
        <v>47</v>
      </c>
      <c r="BD55" s="100" t="s">
        <v>117</v>
      </c>
      <c r="BE55" s="127" t="s">
        <v>155</v>
      </c>
      <c r="BF55" s="95">
        <v>2187143.44</v>
      </c>
      <c r="BG55" s="89">
        <f t="shared" si="6"/>
        <v>12644344.439999999</v>
      </c>
      <c r="BH55" s="95"/>
      <c r="BI55" s="95"/>
      <c r="BJ55" s="97">
        <f t="shared" si="13"/>
        <v>16273442.939999999</v>
      </c>
      <c r="BK55" s="97">
        <f t="shared" si="14"/>
        <v>16293442.939999999</v>
      </c>
    </row>
    <row r="56" spans="1:63" ht="13.9" customHeight="1">
      <c r="A56" s="88">
        <f t="shared" si="15"/>
        <v>48</v>
      </c>
      <c r="B56" s="99"/>
      <c r="C56" s="124" t="s">
        <v>119</v>
      </c>
      <c r="D56" s="92" t="s">
        <v>79</v>
      </c>
      <c r="E56" s="122">
        <v>9059393</v>
      </c>
      <c r="F56" s="92" t="s">
        <v>158</v>
      </c>
      <c r="G56" s="93"/>
      <c r="H56" s="94"/>
      <c r="I56" s="95"/>
      <c r="J56" s="95">
        <v>62730493.710000001</v>
      </c>
      <c r="K56" s="95"/>
      <c r="L56" s="88">
        <f t="shared" si="16"/>
        <v>48</v>
      </c>
      <c r="M56" s="124" t="s">
        <v>119</v>
      </c>
      <c r="N56" s="92" t="s">
        <v>79</v>
      </c>
      <c r="O56" s="89">
        <f t="shared" si="0"/>
        <v>62730493.710000001</v>
      </c>
      <c r="P56" s="95"/>
      <c r="Q56" s="95">
        <v>1180852341.3299999</v>
      </c>
      <c r="R56" s="95">
        <v>352397102.52999997</v>
      </c>
      <c r="S56" s="95">
        <v>84241124.959999993</v>
      </c>
      <c r="T56" s="95">
        <v>54376493.229999997</v>
      </c>
      <c r="U56" s="88">
        <f t="shared" si="17"/>
        <v>48</v>
      </c>
      <c r="V56" s="124" t="s">
        <v>119</v>
      </c>
      <c r="W56" s="92" t="s">
        <v>79</v>
      </c>
      <c r="X56" s="95">
        <v>89938686</v>
      </c>
      <c r="Y56" s="95">
        <v>74551393.790000007</v>
      </c>
      <c r="Z56" s="95">
        <v>42995358.369999997</v>
      </c>
      <c r="AA56" s="95">
        <v>27982304.77</v>
      </c>
      <c r="AB56" s="95"/>
      <c r="AC56" s="95"/>
      <c r="AD56" s="88">
        <f t="shared" si="18"/>
        <v>48</v>
      </c>
      <c r="AE56" s="124" t="s">
        <v>119</v>
      </c>
      <c r="AF56" s="92" t="s">
        <v>79</v>
      </c>
      <c r="AG56" s="95"/>
      <c r="AH56" s="95">
        <v>120257219</v>
      </c>
      <c r="AI56" s="95">
        <v>26729615.469999999</v>
      </c>
      <c r="AJ56" s="89">
        <f t="shared" si="9"/>
        <v>1518284729.6599998</v>
      </c>
      <c r="AK56" s="89">
        <f t="shared" si="10"/>
        <v>536036909.78999996</v>
      </c>
      <c r="AL56" s="88">
        <f t="shared" si="19"/>
        <v>48</v>
      </c>
      <c r="AM56" s="124" t="s">
        <v>119</v>
      </c>
      <c r="AN56" s="92" t="s">
        <v>79</v>
      </c>
      <c r="AO56" s="95">
        <v>1607485</v>
      </c>
      <c r="AP56" s="95">
        <v>1585485</v>
      </c>
      <c r="AQ56" s="95"/>
      <c r="AR56" s="89">
        <f t="shared" si="11"/>
        <v>982269819.86999989</v>
      </c>
      <c r="AS56" s="96">
        <f t="shared" si="12"/>
        <v>1045000313.5799999</v>
      </c>
      <c r="AT56" s="88">
        <f t="shared" si="20"/>
        <v>48</v>
      </c>
      <c r="AU56" s="124" t="s">
        <v>119</v>
      </c>
      <c r="AV56" s="92" t="s">
        <v>79</v>
      </c>
      <c r="AW56" s="95"/>
      <c r="AX56" s="95"/>
      <c r="AY56" s="89">
        <f t="shared" si="5"/>
        <v>0</v>
      </c>
      <c r="AZ56" s="95">
        <v>765458968.37</v>
      </c>
      <c r="BA56" s="95"/>
      <c r="BB56" s="95">
        <v>587453017.66999996</v>
      </c>
      <c r="BC56" s="88">
        <f t="shared" si="21"/>
        <v>48</v>
      </c>
      <c r="BD56" s="124" t="s">
        <v>119</v>
      </c>
      <c r="BE56" s="92" t="s">
        <v>79</v>
      </c>
      <c r="BF56" s="95">
        <v>-396647336.38</v>
      </c>
      <c r="BG56" s="89">
        <f t="shared" si="6"/>
        <v>190805681.28999996</v>
      </c>
      <c r="BH56" s="95">
        <v>88735663.920000002</v>
      </c>
      <c r="BI56" s="95"/>
      <c r="BJ56" s="97">
        <f t="shared" si="13"/>
        <v>1045000313.5799999</v>
      </c>
      <c r="BK56" s="97">
        <f t="shared" si="14"/>
        <v>1045000313.5799999</v>
      </c>
    </row>
    <row r="57" spans="1:63" ht="13.9" customHeight="1">
      <c r="A57" s="88">
        <f t="shared" si="15"/>
        <v>49</v>
      </c>
      <c r="B57" s="99"/>
      <c r="C57" s="124" t="s">
        <v>119</v>
      </c>
      <c r="D57" s="100" t="s">
        <v>74</v>
      </c>
      <c r="E57" s="125">
        <v>9059407</v>
      </c>
      <c r="F57" s="92" t="s">
        <v>158</v>
      </c>
      <c r="G57" s="93"/>
      <c r="H57" s="94"/>
      <c r="I57" s="95"/>
      <c r="J57" s="95">
        <v>65471831.060000002</v>
      </c>
      <c r="K57" s="95"/>
      <c r="L57" s="88">
        <f t="shared" si="16"/>
        <v>49</v>
      </c>
      <c r="M57" s="124" t="s">
        <v>119</v>
      </c>
      <c r="N57" s="100" t="s">
        <v>74</v>
      </c>
      <c r="O57" s="89">
        <f t="shared" si="0"/>
        <v>65471831.060000002</v>
      </c>
      <c r="P57" s="95"/>
      <c r="Q57" s="95">
        <v>1682768400</v>
      </c>
      <c r="R57" s="95">
        <v>232594217.25</v>
      </c>
      <c r="S57" s="95">
        <v>69117908.700000003</v>
      </c>
      <c r="T57" s="95">
        <v>43114679.960000001</v>
      </c>
      <c r="U57" s="88">
        <f t="shared" si="17"/>
        <v>49</v>
      </c>
      <c r="V57" s="124" t="s">
        <v>119</v>
      </c>
      <c r="W57" s="100" t="s">
        <v>74</v>
      </c>
      <c r="X57" s="95"/>
      <c r="Y57" s="95"/>
      <c r="Z57" s="95">
        <v>40616056.600000001</v>
      </c>
      <c r="AA57" s="95">
        <v>25097236.02</v>
      </c>
      <c r="AB57" s="95"/>
      <c r="AC57" s="95">
        <v>7349865.71</v>
      </c>
      <c r="AD57" s="88">
        <f t="shared" si="18"/>
        <v>49</v>
      </c>
      <c r="AE57" s="124" t="s">
        <v>119</v>
      </c>
      <c r="AF57" s="100" t="s">
        <v>74</v>
      </c>
      <c r="AG57" s="95"/>
      <c r="AH57" s="95"/>
      <c r="AI57" s="95"/>
      <c r="AJ57" s="89">
        <f t="shared" si="9"/>
        <v>1799852231.01</v>
      </c>
      <c r="AK57" s="89">
        <f t="shared" si="10"/>
        <v>300806133.22999996</v>
      </c>
      <c r="AL57" s="88">
        <f t="shared" si="19"/>
        <v>49</v>
      </c>
      <c r="AM57" s="124" t="s">
        <v>119</v>
      </c>
      <c r="AN57" s="100" t="s">
        <v>74</v>
      </c>
      <c r="AO57" s="95">
        <v>499500</v>
      </c>
      <c r="AP57" s="95">
        <v>499500</v>
      </c>
      <c r="AQ57" s="95"/>
      <c r="AR57" s="89">
        <f t="shared" si="11"/>
        <v>1499046097.78</v>
      </c>
      <c r="AS57" s="96">
        <f t="shared" si="12"/>
        <v>1564517928.8399999</v>
      </c>
      <c r="AT57" s="88">
        <f t="shared" si="20"/>
        <v>49</v>
      </c>
      <c r="AU57" s="124" t="s">
        <v>119</v>
      </c>
      <c r="AV57" s="100" t="s">
        <v>74</v>
      </c>
      <c r="AW57" s="95">
        <v>1600</v>
      </c>
      <c r="AX57" s="95"/>
      <c r="AY57" s="89">
        <f t="shared" si="5"/>
        <v>1600</v>
      </c>
      <c r="AZ57" s="95">
        <v>1669773199</v>
      </c>
      <c r="BA57" s="95"/>
      <c r="BB57" s="95">
        <v>-217488274.72999999</v>
      </c>
      <c r="BC57" s="88">
        <f t="shared" si="21"/>
        <v>49</v>
      </c>
      <c r="BD57" s="124" t="s">
        <v>119</v>
      </c>
      <c r="BE57" s="100" t="s">
        <v>74</v>
      </c>
      <c r="BF57" s="95">
        <v>-20645072.379999999</v>
      </c>
      <c r="BG57" s="89">
        <f t="shared" si="6"/>
        <v>-238133347.10999998</v>
      </c>
      <c r="BH57" s="95">
        <v>132876476.95</v>
      </c>
      <c r="BI57" s="95"/>
      <c r="BJ57" s="97">
        <f t="shared" si="13"/>
        <v>1564516328.8400002</v>
      </c>
      <c r="BK57" s="97">
        <f t="shared" si="14"/>
        <v>1564517928.8400002</v>
      </c>
    </row>
    <row r="58" spans="1:63" ht="13.9" customHeight="1">
      <c r="A58" s="88">
        <f t="shared" si="15"/>
        <v>50</v>
      </c>
      <c r="B58" s="99"/>
      <c r="C58" s="124" t="s">
        <v>119</v>
      </c>
      <c r="D58" s="100" t="s">
        <v>87</v>
      </c>
      <c r="E58" s="125">
        <v>9059415</v>
      </c>
      <c r="F58" s="92" t="s">
        <v>158</v>
      </c>
      <c r="G58" s="93"/>
      <c r="H58" s="94"/>
      <c r="I58" s="95"/>
      <c r="J58" s="95">
        <v>18911607.149999999</v>
      </c>
      <c r="K58" s="95"/>
      <c r="L58" s="88">
        <f t="shared" si="16"/>
        <v>50</v>
      </c>
      <c r="M58" s="124" t="s">
        <v>119</v>
      </c>
      <c r="N58" s="100" t="s">
        <v>87</v>
      </c>
      <c r="O58" s="89">
        <f t="shared" si="0"/>
        <v>18911607.149999999</v>
      </c>
      <c r="P58" s="95"/>
      <c r="Q58" s="95">
        <v>165236200</v>
      </c>
      <c r="R58" s="95">
        <v>81266733.120000005</v>
      </c>
      <c r="S58" s="95">
        <v>10283790</v>
      </c>
      <c r="T58" s="95">
        <v>3301163.25</v>
      </c>
      <c r="U58" s="88">
        <f t="shared" si="17"/>
        <v>50</v>
      </c>
      <c r="V58" s="124" t="s">
        <v>119</v>
      </c>
      <c r="W58" s="100" t="s">
        <v>87</v>
      </c>
      <c r="X58" s="95"/>
      <c r="Y58" s="95"/>
      <c r="Z58" s="95">
        <v>18537417.140000001</v>
      </c>
      <c r="AA58" s="95">
        <v>9450007.0700000003</v>
      </c>
      <c r="AB58" s="95"/>
      <c r="AC58" s="95">
        <v>3376160.8</v>
      </c>
      <c r="AD58" s="88">
        <f t="shared" si="18"/>
        <v>50</v>
      </c>
      <c r="AE58" s="124" t="s">
        <v>119</v>
      </c>
      <c r="AF58" s="100" t="s">
        <v>87</v>
      </c>
      <c r="AG58" s="95"/>
      <c r="AH58" s="95"/>
      <c r="AI58" s="95"/>
      <c r="AJ58" s="89">
        <f t="shared" si="9"/>
        <v>197433567.94</v>
      </c>
      <c r="AK58" s="89">
        <f t="shared" si="10"/>
        <v>94017903.439999998</v>
      </c>
      <c r="AL58" s="88">
        <f t="shared" si="19"/>
        <v>50</v>
      </c>
      <c r="AM58" s="124" t="s">
        <v>119</v>
      </c>
      <c r="AN58" s="100" t="s">
        <v>87</v>
      </c>
      <c r="AO58" s="95">
        <v>200000</v>
      </c>
      <c r="AP58" s="95">
        <v>183333.66</v>
      </c>
      <c r="AQ58" s="95"/>
      <c r="AR58" s="89">
        <f t="shared" si="11"/>
        <v>103432330.84</v>
      </c>
      <c r="AS58" s="96">
        <f t="shared" si="12"/>
        <v>122343937.99000001</v>
      </c>
      <c r="AT58" s="88">
        <f t="shared" si="20"/>
        <v>50</v>
      </c>
      <c r="AU58" s="124" t="s">
        <v>119</v>
      </c>
      <c r="AV58" s="100" t="s">
        <v>87</v>
      </c>
      <c r="AW58" s="95"/>
      <c r="AX58" s="95"/>
      <c r="AY58" s="89">
        <f t="shared" si="5"/>
        <v>0</v>
      </c>
      <c r="AZ58" s="95">
        <v>57704995.450000003</v>
      </c>
      <c r="BA58" s="95"/>
      <c r="BB58" s="95">
        <v>-3209591.75</v>
      </c>
      <c r="BC58" s="88">
        <f t="shared" si="21"/>
        <v>50</v>
      </c>
      <c r="BD58" s="124" t="s">
        <v>119</v>
      </c>
      <c r="BE58" s="100" t="s">
        <v>87</v>
      </c>
      <c r="BF58" s="95">
        <v>-4264898.4800000004</v>
      </c>
      <c r="BG58" s="89">
        <f t="shared" si="6"/>
        <v>-7474490.2300000004</v>
      </c>
      <c r="BH58" s="95">
        <v>72113432.769999996</v>
      </c>
      <c r="BI58" s="95"/>
      <c r="BJ58" s="97">
        <f t="shared" si="13"/>
        <v>122343937.98999999</v>
      </c>
      <c r="BK58" s="97">
        <f t="shared" si="14"/>
        <v>122343937.98999999</v>
      </c>
    </row>
    <row r="59" spans="1:63" ht="13.9" customHeight="1">
      <c r="A59" s="88">
        <f t="shared" si="15"/>
        <v>51</v>
      </c>
      <c r="B59" s="99"/>
      <c r="C59" s="124" t="s">
        <v>119</v>
      </c>
      <c r="D59" s="92" t="s">
        <v>81</v>
      </c>
      <c r="E59" s="122">
        <v>9062041</v>
      </c>
      <c r="F59" s="92" t="s">
        <v>158</v>
      </c>
      <c r="G59" s="93"/>
      <c r="H59" s="94"/>
      <c r="I59" s="95"/>
      <c r="J59" s="95">
        <v>7122130</v>
      </c>
      <c r="K59" s="95"/>
      <c r="L59" s="88">
        <f t="shared" si="16"/>
        <v>51</v>
      </c>
      <c r="M59" s="124" t="s">
        <v>119</v>
      </c>
      <c r="N59" s="92" t="s">
        <v>81</v>
      </c>
      <c r="O59" s="89">
        <f t="shared" si="0"/>
        <v>7122130</v>
      </c>
      <c r="P59" s="95"/>
      <c r="Q59" s="95">
        <v>666218016</v>
      </c>
      <c r="R59" s="95">
        <v>83125547.560000002</v>
      </c>
      <c r="S59" s="95">
        <v>18093840</v>
      </c>
      <c r="T59" s="95">
        <v>14583288.01</v>
      </c>
      <c r="U59" s="88">
        <f t="shared" si="17"/>
        <v>51</v>
      </c>
      <c r="V59" s="124" t="s">
        <v>119</v>
      </c>
      <c r="W59" s="92" t="s">
        <v>81</v>
      </c>
      <c r="X59" s="95"/>
      <c r="Y59" s="95"/>
      <c r="Z59" s="95">
        <v>13954769</v>
      </c>
      <c r="AA59" s="95">
        <v>10003927.99</v>
      </c>
      <c r="AB59" s="95">
        <v>452500</v>
      </c>
      <c r="AC59" s="95"/>
      <c r="AD59" s="88">
        <f t="shared" si="18"/>
        <v>51</v>
      </c>
      <c r="AE59" s="124" t="s">
        <v>119</v>
      </c>
      <c r="AF59" s="92" t="s">
        <v>81</v>
      </c>
      <c r="AG59" s="95"/>
      <c r="AH59" s="95">
        <v>7798457</v>
      </c>
      <c r="AI59" s="95">
        <v>596656.53</v>
      </c>
      <c r="AJ59" s="89">
        <f t="shared" si="9"/>
        <v>706517582</v>
      </c>
      <c r="AK59" s="89">
        <f t="shared" si="10"/>
        <v>108309420.09</v>
      </c>
      <c r="AL59" s="88">
        <f t="shared" si="19"/>
        <v>51</v>
      </c>
      <c r="AM59" s="124" t="s">
        <v>119</v>
      </c>
      <c r="AN59" s="92" t="s">
        <v>81</v>
      </c>
      <c r="AO59" s="95">
        <v>110000</v>
      </c>
      <c r="AP59" s="95">
        <v>110000</v>
      </c>
      <c r="AQ59" s="95"/>
      <c r="AR59" s="89">
        <f t="shared" si="11"/>
        <v>598208161.90999997</v>
      </c>
      <c r="AS59" s="96">
        <f t="shared" si="12"/>
        <v>605330291.90999997</v>
      </c>
      <c r="AT59" s="88">
        <f t="shared" si="20"/>
        <v>51</v>
      </c>
      <c r="AU59" s="124" t="s">
        <v>119</v>
      </c>
      <c r="AV59" s="92" t="s">
        <v>81</v>
      </c>
      <c r="AW59" s="95">
        <v>1615</v>
      </c>
      <c r="AX59" s="95"/>
      <c r="AY59" s="89">
        <f t="shared" si="5"/>
        <v>1615</v>
      </c>
      <c r="AZ59" s="95">
        <v>24647202</v>
      </c>
      <c r="BA59" s="95"/>
      <c r="BB59" s="95">
        <v>1153610.3999999999</v>
      </c>
      <c r="BC59" s="88">
        <f t="shared" si="21"/>
        <v>51</v>
      </c>
      <c r="BD59" s="124" t="s">
        <v>119</v>
      </c>
      <c r="BE59" s="92" t="s">
        <v>81</v>
      </c>
      <c r="BF59" s="95">
        <v>579370158.90999997</v>
      </c>
      <c r="BG59" s="89">
        <f t="shared" si="6"/>
        <v>580523769.30999994</v>
      </c>
      <c r="BH59" s="95">
        <v>157705.60000000001</v>
      </c>
      <c r="BI59" s="95"/>
      <c r="BJ59" s="97">
        <f t="shared" si="13"/>
        <v>605328676.90999997</v>
      </c>
      <c r="BK59" s="97">
        <f t="shared" si="14"/>
        <v>605330291.90999997</v>
      </c>
    </row>
    <row r="60" spans="1:63" ht="13.9" customHeight="1">
      <c r="A60" s="88">
        <f t="shared" si="15"/>
        <v>52</v>
      </c>
      <c r="B60" s="99"/>
      <c r="C60" s="124" t="s">
        <v>119</v>
      </c>
      <c r="D60" s="100" t="s">
        <v>76</v>
      </c>
      <c r="E60" s="125">
        <v>9059423</v>
      </c>
      <c r="F60" s="92" t="s">
        <v>158</v>
      </c>
      <c r="G60" s="93"/>
      <c r="H60" s="94"/>
      <c r="I60" s="95"/>
      <c r="J60" s="95">
        <v>33146492.23</v>
      </c>
      <c r="K60" s="95"/>
      <c r="L60" s="88">
        <f t="shared" si="16"/>
        <v>52</v>
      </c>
      <c r="M60" s="124" t="s">
        <v>119</v>
      </c>
      <c r="N60" s="100" t="s">
        <v>76</v>
      </c>
      <c r="O60" s="89">
        <f t="shared" si="0"/>
        <v>33146492.23</v>
      </c>
      <c r="P60" s="95"/>
      <c r="Q60" s="95">
        <v>145530316</v>
      </c>
      <c r="R60" s="95">
        <v>43920637.439999998</v>
      </c>
      <c r="S60" s="95">
        <v>35967104.240000002</v>
      </c>
      <c r="T60" s="95">
        <v>29402665.920000002</v>
      </c>
      <c r="U60" s="88">
        <f t="shared" si="17"/>
        <v>52</v>
      </c>
      <c r="V60" s="124" t="s">
        <v>119</v>
      </c>
      <c r="W60" s="100" t="s">
        <v>76</v>
      </c>
      <c r="X60" s="95">
        <v>35450000</v>
      </c>
      <c r="Y60" s="95">
        <v>17821420.620000001</v>
      </c>
      <c r="Z60" s="95">
        <v>16479600.539999999</v>
      </c>
      <c r="AA60" s="95">
        <v>15717619.640000001</v>
      </c>
      <c r="AB60" s="95"/>
      <c r="AC60" s="95"/>
      <c r="AD60" s="88">
        <f t="shared" si="18"/>
        <v>52</v>
      </c>
      <c r="AE60" s="124" t="s">
        <v>119</v>
      </c>
      <c r="AF60" s="100" t="s">
        <v>76</v>
      </c>
      <c r="AG60" s="95"/>
      <c r="AH60" s="95"/>
      <c r="AI60" s="95"/>
      <c r="AJ60" s="89">
        <f t="shared" si="9"/>
        <v>233427020.78</v>
      </c>
      <c r="AK60" s="89">
        <f t="shared" si="10"/>
        <v>106862343.62</v>
      </c>
      <c r="AL60" s="88">
        <f t="shared" si="19"/>
        <v>52</v>
      </c>
      <c r="AM60" s="124" t="s">
        <v>119</v>
      </c>
      <c r="AN60" s="100" t="s">
        <v>76</v>
      </c>
      <c r="AO60" s="95">
        <v>1180000</v>
      </c>
      <c r="AP60" s="95">
        <v>728800.02</v>
      </c>
      <c r="AQ60" s="95"/>
      <c r="AR60" s="89">
        <f t="shared" si="11"/>
        <v>127015877.14</v>
      </c>
      <c r="AS60" s="96">
        <f t="shared" si="12"/>
        <v>160162369.37</v>
      </c>
      <c r="AT60" s="88">
        <f t="shared" si="20"/>
        <v>52</v>
      </c>
      <c r="AU60" s="124" t="s">
        <v>119</v>
      </c>
      <c r="AV60" s="100" t="s">
        <v>76</v>
      </c>
      <c r="AW60" s="95"/>
      <c r="AX60" s="95"/>
      <c r="AY60" s="89">
        <f t="shared" si="5"/>
        <v>0</v>
      </c>
      <c r="AZ60" s="95">
        <v>123036924.28</v>
      </c>
      <c r="BA60" s="95"/>
      <c r="BB60" s="95">
        <v>-64113207.130000003</v>
      </c>
      <c r="BC60" s="88">
        <f t="shared" si="21"/>
        <v>52</v>
      </c>
      <c r="BD60" s="124" t="s">
        <v>119</v>
      </c>
      <c r="BE60" s="100" t="s">
        <v>76</v>
      </c>
      <c r="BF60" s="95">
        <v>18470002.98</v>
      </c>
      <c r="BG60" s="89">
        <f t="shared" si="6"/>
        <v>-45643204.150000006</v>
      </c>
      <c r="BH60" s="95">
        <v>82768649.239999995</v>
      </c>
      <c r="BI60" s="95"/>
      <c r="BJ60" s="97">
        <f t="shared" si="13"/>
        <v>160162369.37</v>
      </c>
      <c r="BK60" s="97">
        <f t="shared" si="14"/>
        <v>160162369.37</v>
      </c>
    </row>
    <row r="61" spans="1:63" ht="13.9" customHeight="1">
      <c r="A61" s="88">
        <f t="shared" si="15"/>
        <v>53</v>
      </c>
      <c r="B61" s="99"/>
      <c r="C61" s="124" t="s">
        <v>119</v>
      </c>
      <c r="D61" s="100" t="s">
        <v>155</v>
      </c>
      <c r="E61" s="125">
        <v>9059423</v>
      </c>
      <c r="F61" s="92" t="s">
        <v>158</v>
      </c>
      <c r="G61" s="93">
        <v>1242899.29</v>
      </c>
      <c r="H61" s="94"/>
      <c r="I61" s="95">
        <v>438248.24</v>
      </c>
      <c r="J61" s="95">
        <v>7352754.8499999996</v>
      </c>
      <c r="K61" s="95"/>
      <c r="L61" s="88">
        <f t="shared" si="16"/>
        <v>53</v>
      </c>
      <c r="M61" s="124" t="s">
        <v>119</v>
      </c>
      <c r="N61" s="100" t="s">
        <v>155</v>
      </c>
      <c r="O61" s="89">
        <f t="shared" si="0"/>
        <v>9033902.379999999</v>
      </c>
      <c r="P61" s="95"/>
      <c r="Q61" s="95"/>
      <c r="R61" s="95"/>
      <c r="S61" s="95">
        <v>2103492</v>
      </c>
      <c r="T61" s="95">
        <v>2093492</v>
      </c>
      <c r="U61" s="88">
        <f t="shared" si="17"/>
        <v>53</v>
      </c>
      <c r="V61" s="124" t="s">
        <v>119</v>
      </c>
      <c r="W61" s="100" t="s">
        <v>155</v>
      </c>
      <c r="X61" s="95"/>
      <c r="Y61" s="95"/>
      <c r="Z61" s="95">
        <v>1117850</v>
      </c>
      <c r="AA61" s="95">
        <v>1045850</v>
      </c>
      <c r="AB61" s="95"/>
      <c r="AC61" s="95"/>
      <c r="AD61" s="88">
        <f t="shared" si="18"/>
        <v>53</v>
      </c>
      <c r="AE61" s="124" t="s">
        <v>119</v>
      </c>
      <c r="AF61" s="100" t="s">
        <v>155</v>
      </c>
      <c r="AG61" s="95"/>
      <c r="AH61" s="95"/>
      <c r="AI61" s="95"/>
      <c r="AJ61" s="89">
        <f t="shared" si="9"/>
        <v>3221342</v>
      </c>
      <c r="AK61" s="89">
        <f t="shared" si="10"/>
        <v>3139342</v>
      </c>
      <c r="AL61" s="88">
        <f t="shared" si="19"/>
        <v>53</v>
      </c>
      <c r="AM61" s="124" t="s">
        <v>119</v>
      </c>
      <c r="AN61" s="100" t="s">
        <v>155</v>
      </c>
      <c r="AO61" s="95">
        <v>970000</v>
      </c>
      <c r="AP61" s="95">
        <v>550250</v>
      </c>
      <c r="AQ61" s="95"/>
      <c r="AR61" s="89">
        <f t="shared" si="11"/>
        <v>501750</v>
      </c>
      <c r="AS61" s="96">
        <f t="shared" si="12"/>
        <v>9535652.379999999</v>
      </c>
      <c r="AT61" s="88">
        <f t="shared" si="20"/>
        <v>53</v>
      </c>
      <c r="AU61" s="124" t="s">
        <v>119</v>
      </c>
      <c r="AV61" s="100" t="s">
        <v>155</v>
      </c>
      <c r="AW61" s="95"/>
      <c r="AX61" s="95"/>
      <c r="AY61" s="89">
        <f t="shared" si="5"/>
        <v>0</v>
      </c>
      <c r="AZ61" s="95">
        <v>3744243.9</v>
      </c>
      <c r="BA61" s="95"/>
      <c r="BB61" s="95">
        <v>3672457.85</v>
      </c>
      <c r="BC61" s="88">
        <f t="shared" si="21"/>
        <v>53</v>
      </c>
      <c r="BD61" s="124" t="s">
        <v>119</v>
      </c>
      <c r="BE61" s="100" t="s">
        <v>155</v>
      </c>
      <c r="BF61" s="95">
        <v>2118950.63</v>
      </c>
      <c r="BG61" s="89">
        <f t="shared" si="6"/>
        <v>5791408.4800000004</v>
      </c>
      <c r="BH61" s="95"/>
      <c r="BI61" s="95"/>
      <c r="BJ61" s="97">
        <f t="shared" si="13"/>
        <v>9535652.3800000008</v>
      </c>
      <c r="BK61" s="97">
        <f t="shared" si="14"/>
        <v>9535652.3800000008</v>
      </c>
    </row>
    <row r="62" spans="1:63" ht="13.9" customHeight="1">
      <c r="A62" s="88">
        <f t="shared" si="15"/>
        <v>54</v>
      </c>
      <c r="B62" s="99"/>
      <c r="C62" s="100" t="s">
        <v>111</v>
      </c>
      <c r="D62" s="124" t="s">
        <v>79</v>
      </c>
      <c r="E62" s="125">
        <v>9059431</v>
      </c>
      <c r="F62" s="92" t="s">
        <v>158</v>
      </c>
      <c r="G62" s="93"/>
      <c r="H62" s="94"/>
      <c r="I62" s="95">
        <v>4348397.92</v>
      </c>
      <c r="J62" s="95">
        <v>13789554.119999999</v>
      </c>
      <c r="K62" s="95"/>
      <c r="L62" s="88">
        <f t="shared" si="16"/>
        <v>54</v>
      </c>
      <c r="M62" s="100" t="s">
        <v>111</v>
      </c>
      <c r="N62" s="124" t="s">
        <v>79</v>
      </c>
      <c r="O62" s="89">
        <f t="shared" si="0"/>
        <v>18137952.039999999</v>
      </c>
      <c r="P62" s="95"/>
      <c r="Q62" s="95">
        <v>851432233</v>
      </c>
      <c r="R62" s="95">
        <v>404527498.31</v>
      </c>
      <c r="S62" s="95">
        <v>163279668.40000001</v>
      </c>
      <c r="T62" s="95">
        <v>123510273.56999999</v>
      </c>
      <c r="U62" s="88">
        <f t="shared" si="17"/>
        <v>54</v>
      </c>
      <c r="V62" s="100" t="s">
        <v>111</v>
      </c>
      <c r="W62" s="124" t="s">
        <v>79</v>
      </c>
      <c r="X62" s="95">
        <v>78145519.319999993</v>
      </c>
      <c r="Y62" s="95">
        <v>38813854</v>
      </c>
      <c r="Z62" s="95">
        <v>29332427.84</v>
      </c>
      <c r="AA62" s="95">
        <v>16739199.25</v>
      </c>
      <c r="AB62" s="95"/>
      <c r="AC62" s="95"/>
      <c r="AD62" s="88">
        <f t="shared" si="18"/>
        <v>54</v>
      </c>
      <c r="AE62" s="100" t="s">
        <v>111</v>
      </c>
      <c r="AF62" s="124" t="s">
        <v>79</v>
      </c>
      <c r="AG62" s="95"/>
      <c r="AH62" s="95">
        <v>184191559</v>
      </c>
      <c r="AI62" s="95">
        <v>33278576.890000001</v>
      </c>
      <c r="AJ62" s="89">
        <f>Q62+S62+X62+Z62+AB62+AC62+AG62+AH62+P62</f>
        <v>1306381407.5599999</v>
      </c>
      <c r="AK62" s="89">
        <f>R62+T62+Y62+AA62+AI62</f>
        <v>616869402.01999998</v>
      </c>
      <c r="AL62" s="88">
        <f t="shared" si="19"/>
        <v>54</v>
      </c>
      <c r="AM62" s="100" t="s">
        <v>111</v>
      </c>
      <c r="AN62" s="124" t="s">
        <v>79</v>
      </c>
      <c r="AO62" s="95">
        <f>1534992+215000+792841.8</f>
        <v>2542833.7999999998</v>
      </c>
      <c r="AP62" s="95">
        <v>1534992</v>
      </c>
      <c r="AQ62" s="95"/>
      <c r="AR62" s="89">
        <f t="shared" si="11"/>
        <v>690519847.33999991</v>
      </c>
      <c r="AS62" s="96">
        <f t="shared" si="12"/>
        <v>708657799.37999988</v>
      </c>
      <c r="AT62" s="88">
        <f t="shared" si="20"/>
        <v>54</v>
      </c>
      <c r="AU62" s="100" t="s">
        <v>111</v>
      </c>
      <c r="AV62" s="124" t="s">
        <v>79</v>
      </c>
      <c r="AW62" s="95">
        <v>1466482.16</v>
      </c>
      <c r="AX62" s="95"/>
      <c r="AY62" s="89">
        <f t="shared" si="5"/>
        <v>1466482.16</v>
      </c>
      <c r="AZ62" s="95">
        <v>322534675.13</v>
      </c>
      <c r="BA62" s="95"/>
      <c r="BB62" s="95">
        <v>375504711.13999999</v>
      </c>
      <c r="BC62" s="88">
        <f t="shared" si="21"/>
        <v>54</v>
      </c>
      <c r="BD62" s="100" t="s">
        <v>111</v>
      </c>
      <c r="BE62" s="124" t="s">
        <v>79</v>
      </c>
      <c r="BF62" s="95">
        <v>-12550336.050000001</v>
      </c>
      <c r="BG62" s="89">
        <f t="shared" si="6"/>
        <v>362954375.08999997</v>
      </c>
      <c r="BH62" s="95">
        <v>21702267</v>
      </c>
      <c r="BI62" s="95"/>
      <c r="BJ62" s="97">
        <f t="shared" si="13"/>
        <v>707191317.22000003</v>
      </c>
      <c r="BK62" s="97">
        <f t="shared" si="14"/>
        <v>708657799.38</v>
      </c>
    </row>
    <row r="63" spans="1:63" ht="13.9" customHeight="1">
      <c r="A63" s="88">
        <f t="shared" si="15"/>
        <v>55</v>
      </c>
      <c r="B63" s="99"/>
      <c r="C63" s="100" t="s">
        <v>111</v>
      </c>
      <c r="D63" s="127" t="s">
        <v>80</v>
      </c>
      <c r="E63" s="125">
        <v>9069431</v>
      </c>
      <c r="F63" s="92" t="s">
        <v>158</v>
      </c>
      <c r="G63" s="93"/>
      <c r="H63" s="94"/>
      <c r="I63" s="95"/>
      <c r="J63" s="95">
        <v>1869500</v>
      </c>
      <c r="K63" s="95"/>
      <c r="L63" s="88">
        <f t="shared" si="16"/>
        <v>55</v>
      </c>
      <c r="M63" s="100" t="s">
        <v>111</v>
      </c>
      <c r="N63" s="127" t="s">
        <v>80</v>
      </c>
      <c r="O63" s="89">
        <f t="shared" si="0"/>
        <v>1869500</v>
      </c>
      <c r="P63" s="95"/>
      <c r="Q63" s="95"/>
      <c r="R63" s="95"/>
      <c r="S63" s="95">
        <v>4947435</v>
      </c>
      <c r="T63" s="95">
        <v>4121243.76</v>
      </c>
      <c r="U63" s="88">
        <f t="shared" si="17"/>
        <v>55</v>
      </c>
      <c r="V63" s="100" t="s">
        <v>111</v>
      </c>
      <c r="W63" s="127" t="s">
        <v>80</v>
      </c>
      <c r="X63" s="95"/>
      <c r="Y63" s="95"/>
      <c r="Z63" s="95">
        <v>3391522</v>
      </c>
      <c r="AA63" s="95">
        <v>2303317.19</v>
      </c>
      <c r="AB63" s="95"/>
      <c r="AC63" s="95"/>
      <c r="AD63" s="88">
        <f t="shared" si="18"/>
        <v>55</v>
      </c>
      <c r="AE63" s="100" t="s">
        <v>111</v>
      </c>
      <c r="AF63" s="127" t="s">
        <v>80</v>
      </c>
      <c r="AG63" s="95"/>
      <c r="AH63" s="95"/>
      <c r="AI63" s="95"/>
      <c r="AJ63" s="89">
        <f t="shared" si="9"/>
        <v>8338957</v>
      </c>
      <c r="AK63" s="89">
        <f t="shared" si="10"/>
        <v>6424560.9499999993</v>
      </c>
      <c r="AL63" s="88">
        <f t="shared" si="19"/>
        <v>55</v>
      </c>
      <c r="AM63" s="100" t="s">
        <v>111</v>
      </c>
      <c r="AN63" s="127" t="s">
        <v>80</v>
      </c>
      <c r="AO63" s="95">
        <v>50000</v>
      </c>
      <c r="AP63" s="95">
        <v>50000</v>
      </c>
      <c r="AQ63" s="95"/>
      <c r="AR63" s="89">
        <f t="shared" si="11"/>
        <v>1914396.0500000007</v>
      </c>
      <c r="AS63" s="96">
        <f t="shared" si="12"/>
        <v>3783896.0500000007</v>
      </c>
      <c r="AT63" s="88">
        <f t="shared" si="20"/>
        <v>55</v>
      </c>
      <c r="AU63" s="100" t="s">
        <v>111</v>
      </c>
      <c r="AV63" s="127" t="s">
        <v>80</v>
      </c>
      <c r="AW63" s="95"/>
      <c r="AX63" s="95"/>
      <c r="AY63" s="89">
        <f t="shared" si="5"/>
        <v>0</v>
      </c>
      <c r="AZ63" s="95">
        <v>3008380</v>
      </c>
      <c r="BA63" s="95"/>
      <c r="BB63" s="95">
        <v>-1673393.54</v>
      </c>
      <c r="BC63" s="88">
        <f t="shared" si="21"/>
        <v>55</v>
      </c>
      <c r="BD63" s="100" t="s">
        <v>111</v>
      </c>
      <c r="BE63" s="127" t="s">
        <v>80</v>
      </c>
      <c r="BF63" s="95">
        <v>-806660.08</v>
      </c>
      <c r="BG63" s="89">
        <f t="shared" si="6"/>
        <v>-2480053.62</v>
      </c>
      <c r="BH63" s="95">
        <v>3255569.67</v>
      </c>
      <c r="BI63" s="95"/>
      <c r="BJ63" s="97">
        <f t="shared" si="13"/>
        <v>3783896.05</v>
      </c>
      <c r="BK63" s="97">
        <f t="shared" si="14"/>
        <v>3783896.05</v>
      </c>
    </row>
    <row r="64" spans="1:63" ht="13.9" customHeight="1">
      <c r="A64" s="88">
        <f t="shared" si="15"/>
        <v>56</v>
      </c>
      <c r="B64" s="99"/>
      <c r="C64" s="100" t="s">
        <v>111</v>
      </c>
      <c r="D64" s="127" t="s">
        <v>74</v>
      </c>
      <c r="E64" s="125">
        <v>9059458</v>
      </c>
      <c r="F64" s="92" t="s">
        <v>158</v>
      </c>
      <c r="G64" s="93"/>
      <c r="H64" s="94"/>
      <c r="I64" s="95">
        <v>48596</v>
      </c>
      <c r="J64" s="95">
        <v>19070297.510000002</v>
      </c>
      <c r="K64" s="95"/>
      <c r="L64" s="88">
        <f t="shared" si="16"/>
        <v>56</v>
      </c>
      <c r="M64" s="100" t="s">
        <v>111</v>
      </c>
      <c r="N64" s="127" t="s">
        <v>74</v>
      </c>
      <c r="O64" s="89">
        <f t="shared" si="0"/>
        <v>19118893.510000002</v>
      </c>
      <c r="P64" s="95"/>
      <c r="Q64" s="95">
        <v>784827648</v>
      </c>
      <c r="R64" s="95">
        <v>496395756.19</v>
      </c>
      <c r="S64" s="95">
        <v>117783776.08</v>
      </c>
      <c r="T64" s="95">
        <v>74018314.150000006</v>
      </c>
      <c r="U64" s="88">
        <f t="shared" si="17"/>
        <v>56</v>
      </c>
      <c r="V64" s="100" t="s">
        <v>111</v>
      </c>
      <c r="W64" s="127" t="s">
        <v>74</v>
      </c>
      <c r="X64" s="95"/>
      <c r="Y64" s="95"/>
      <c r="Z64" s="95">
        <v>75357602.390000001</v>
      </c>
      <c r="AA64" s="95">
        <v>39721350.369999997</v>
      </c>
      <c r="AB64" s="95"/>
      <c r="AC64" s="95">
        <v>8032787</v>
      </c>
      <c r="AD64" s="88">
        <f t="shared" si="18"/>
        <v>56</v>
      </c>
      <c r="AE64" s="100" t="s">
        <v>111</v>
      </c>
      <c r="AF64" s="127" t="s">
        <v>74</v>
      </c>
      <c r="AG64" s="95"/>
      <c r="AH64" s="95"/>
      <c r="AI64" s="95"/>
      <c r="AJ64" s="89">
        <f t="shared" si="9"/>
        <v>986001813.47000003</v>
      </c>
      <c r="AK64" s="89">
        <f t="shared" si="10"/>
        <v>610135420.71000004</v>
      </c>
      <c r="AL64" s="88">
        <f t="shared" si="19"/>
        <v>56</v>
      </c>
      <c r="AM64" s="100" t="s">
        <v>111</v>
      </c>
      <c r="AN64" s="127" t="s">
        <v>74</v>
      </c>
      <c r="AO64" s="95">
        <v>358400</v>
      </c>
      <c r="AP64" s="95">
        <v>358400</v>
      </c>
      <c r="AQ64" s="95"/>
      <c r="AR64" s="89">
        <f t="shared" si="11"/>
        <v>375866392.75999999</v>
      </c>
      <c r="AS64" s="96">
        <f t="shared" si="12"/>
        <v>394985286.26999998</v>
      </c>
      <c r="AT64" s="88">
        <f t="shared" si="20"/>
        <v>56</v>
      </c>
      <c r="AU64" s="100" t="s">
        <v>111</v>
      </c>
      <c r="AV64" s="127" t="s">
        <v>74</v>
      </c>
      <c r="AW64" s="95"/>
      <c r="AX64" s="95"/>
      <c r="AY64" s="89">
        <f t="shared" si="5"/>
        <v>0</v>
      </c>
      <c r="AZ64" s="95">
        <v>314999800</v>
      </c>
      <c r="BA64" s="95"/>
      <c r="BB64" s="95">
        <v>-199138566.83000001</v>
      </c>
      <c r="BC64" s="88">
        <f t="shared" si="21"/>
        <v>56</v>
      </c>
      <c r="BD64" s="100" t="s">
        <v>111</v>
      </c>
      <c r="BE64" s="127" t="s">
        <v>74</v>
      </c>
      <c r="BF64" s="95">
        <v>-2689885.51</v>
      </c>
      <c r="BG64" s="89">
        <f t="shared" si="6"/>
        <v>-201828452.34</v>
      </c>
      <c r="BH64" s="95">
        <v>281813938.61000001</v>
      </c>
      <c r="BI64" s="95"/>
      <c r="BJ64" s="97">
        <f t="shared" si="13"/>
        <v>394985286.26999998</v>
      </c>
      <c r="BK64" s="97">
        <f t="shared" si="14"/>
        <v>394985286.26999998</v>
      </c>
    </row>
    <row r="65" spans="1:63" ht="13.9" customHeight="1">
      <c r="A65" s="88">
        <f t="shared" si="15"/>
        <v>57</v>
      </c>
      <c r="B65" s="99"/>
      <c r="C65" s="100" t="s">
        <v>111</v>
      </c>
      <c r="D65" s="127" t="s">
        <v>87</v>
      </c>
      <c r="E65" s="88">
        <v>9059466</v>
      </c>
      <c r="F65" s="92" t="s">
        <v>158</v>
      </c>
      <c r="G65" s="93"/>
      <c r="H65" s="94"/>
      <c r="I65" s="95">
        <v>100</v>
      </c>
      <c r="J65" s="95">
        <v>16128878.34</v>
      </c>
      <c r="K65" s="95"/>
      <c r="L65" s="88">
        <f t="shared" si="16"/>
        <v>57</v>
      </c>
      <c r="M65" s="100" t="s">
        <v>111</v>
      </c>
      <c r="N65" s="127" t="s">
        <v>87</v>
      </c>
      <c r="O65" s="89">
        <f t="shared" si="0"/>
        <v>16128978.34</v>
      </c>
      <c r="P65" s="95"/>
      <c r="Q65" s="95">
        <v>337332384</v>
      </c>
      <c r="R65" s="95">
        <v>133092034.08</v>
      </c>
      <c r="S65" s="95">
        <v>22120001.559999999</v>
      </c>
      <c r="T65" s="95">
        <v>14731231.810000001</v>
      </c>
      <c r="U65" s="88">
        <f t="shared" si="17"/>
        <v>57</v>
      </c>
      <c r="V65" s="100" t="s">
        <v>111</v>
      </c>
      <c r="W65" s="127" t="s">
        <v>87</v>
      </c>
      <c r="X65" s="95"/>
      <c r="Y65" s="95"/>
      <c r="Z65" s="95">
        <v>37383700</v>
      </c>
      <c r="AA65" s="95">
        <v>12577814.890000001</v>
      </c>
      <c r="AB65" s="95"/>
      <c r="AC65" s="95">
        <v>343000</v>
      </c>
      <c r="AD65" s="88">
        <f t="shared" si="18"/>
        <v>57</v>
      </c>
      <c r="AE65" s="100" t="s">
        <v>111</v>
      </c>
      <c r="AF65" s="127" t="s">
        <v>87</v>
      </c>
      <c r="AG65" s="95"/>
      <c r="AH65" s="95">
        <v>140000</v>
      </c>
      <c r="AI65" s="95"/>
      <c r="AJ65" s="89">
        <f t="shared" si="9"/>
        <v>397319085.56</v>
      </c>
      <c r="AK65" s="89">
        <f t="shared" si="10"/>
        <v>160401080.77999997</v>
      </c>
      <c r="AL65" s="88">
        <f t="shared" si="19"/>
        <v>57</v>
      </c>
      <c r="AM65" s="100" t="s">
        <v>111</v>
      </c>
      <c r="AN65" s="127" t="s">
        <v>87</v>
      </c>
      <c r="AO65" s="95">
        <v>283400</v>
      </c>
      <c r="AP65" s="95">
        <v>281038.56</v>
      </c>
      <c r="AQ65" s="95"/>
      <c r="AR65" s="89">
        <f t="shared" si="11"/>
        <v>236920366.22000003</v>
      </c>
      <c r="AS65" s="96">
        <f t="shared" si="12"/>
        <v>253049344.56000003</v>
      </c>
      <c r="AT65" s="88">
        <f t="shared" si="20"/>
        <v>57</v>
      </c>
      <c r="AU65" s="100" t="s">
        <v>111</v>
      </c>
      <c r="AV65" s="127" t="s">
        <v>87</v>
      </c>
      <c r="AW65" s="95"/>
      <c r="AX65" s="95"/>
      <c r="AY65" s="89">
        <f t="shared" si="5"/>
        <v>0</v>
      </c>
      <c r="AZ65" s="95">
        <v>112855620.40000001</v>
      </c>
      <c r="BA65" s="95"/>
      <c r="BB65" s="95">
        <v>87215805</v>
      </c>
      <c r="BC65" s="88">
        <f t="shared" si="21"/>
        <v>57</v>
      </c>
      <c r="BD65" s="100" t="s">
        <v>111</v>
      </c>
      <c r="BE65" s="127" t="s">
        <v>87</v>
      </c>
      <c r="BF65" s="95">
        <v>-4414034.43</v>
      </c>
      <c r="BG65" s="89">
        <f t="shared" si="6"/>
        <v>82801770.569999993</v>
      </c>
      <c r="BH65" s="95">
        <v>57391953.590000004</v>
      </c>
      <c r="BI65" s="95"/>
      <c r="BJ65" s="97">
        <f t="shared" si="13"/>
        <v>253049344.56</v>
      </c>
      <c r="BK65" s="97">
        <f t="shared" si="14"/>
        <v>253049344.56</v>
      </c>
    </row>
    <row r="66" spans="1:63" ht="13.9" customHeight="1">
      <c r="A66" s="88">
        <f t="shared" si="15"/>
        <v>58</v>
      </c>
      <c r="B66" s="99"/>
      <c r="C66" s="100" t="s">
        <v>111</v>
      </c>
      <c r="D66" s="127" t="s">
        <v>81</v>
      </c>
      <c r="E66" s="88">
        <v>9060596</v>
      </c>
      <c r="F66" s="92" t="s">
        <v>158</v>
      </c>
      <c r="G66" s="93"/>
      <c r="H66" s="94"/>
      <c r="I66" s="95">
        <v>28000</v>
      </c>
      <c r="J66" s="95">
        <v>6964727</v>
      </c>
      <c r="K66" s="95"/>
      <c r="L66" s="88">
        <f t="shared" si="16"/>
        <v>58</v>
      </c>
      <c r="M66" s="100" t="s">
        <v>111</v>
      </c>
      <c r="N66" s="127" t="s">
        <v>81</v>
      </c>
      <c r="O66" s="89">
        <f t="shared" si="0"/>
        <v>6992727</v>
      </c>
      <c r="P66" s="95"/>
      <c r="Q66" s="95">
        <v>328607957</v>
      </c>
      <c r="R66" s="95">
        <v>199328631.05000001</v>
      </c>
      <c r="S66" s="95">
        <v>19362121.699999999</v>
      </c>
      <c r="T66" s="95">
        <v>16882673.43</v>
      </c>
      <c r="U66" s="88">
        <f t="shared" si="17"/>
        <v>58</v>
      </c>
      <c r="V66" s="100" t="s">
        <v>111</v>
      </c>
      <c r="W66" s="127" t="s">
        <v>81</v>
      </c>
      <c r="X66" s="95"/>
      <c r="Y66" s="95"/>
      <c r="Z66" s="95">
        <v>13044152.619999999</v>
      </c>
      <c r="AA66" s="95">
        <v>8425225.6600000001</v>
      </c>
      <c r="AB66" s="95"/>
      <c r="AC66" s="95">
        <v>4076070</v>
      </c>
      <c r="AD66" s="88">
        <f t="shared" si="18"/>
        <v>58</v>
      </c>
      <c r="AE66" s="100" t="s">
        <v>111</v>
      </c>
      <c r="AF66" s="127" t="s">
        <v>81</v>
      </c>
      <c r="AG66" s="95"/>
      <c r="AH66" s="95"/>
      <c r="AI66" s="95"/>
      <c r="AJ66" s="89">
        <f t="shared" si="9"/>
        <v>365090301.31999999</v>
      </c>
      <c r="AK66" s="89">
        <f t="shared" si="10"/>
        <v>224636530.14000002</v>
      </c>
      <c r="AL66" s="88">
        <f t="shared" si="19"/>
        <v>58</v>
      </c>
      <c r="AM66" s="100" t="s">
        <v>111</v>
      </c>
      <c r="AN66" s="127" t="s">
        <v>81</v>
      </c>
      <c r="AO66" s="95">
        <v>233400</v>
      </c>
      <c r="AP66" s="95">
        <v>233400</v>
      </c>
      <c r="AQ66" s="95"/>
      <c r="AR66" s="89">
        <f t="shared" si="11"/>
        <v>140453771.17999998</v>
      </c>
      <c r="AS66" s="96">
        <f t="shared" si="12"/>
        <v>147446498.17999998</v>
      </c>
      <c r="AT66" s="88">
        <f t="shared" si="20"/>
        <v>58</v>
      </c>
      <c r="AU66" s="100" t="s">
        <v>111</v>
      </c>
      <c r="AV66" s="127" t="s">
        <v>81</v>
      </c>
      <c r="AW66" s="95">
        <v>111593</v>
      </c>
      <c r="AX66" s="95"/>
      <c r="AY66" s="89">
        <f t="shared" si="5"/>
        <v>111593</v>
      </c>
      <c r="AZ66" s="95">
        <v>90103879.709999993</v>
      </c>
      <c r="BA66" s="95"/>
      <c r="BB66" s="95">
        <v>-66129813.299999997</v>
      </c>
      <c r="BC66" s="88">
        <f t="shared" si="21"/>
        <v>58</v>
      </c>
      <c r="BD66" s="100" t="s">
        <v>111</v>
      </c>
      <c r="BE66" s="127" t="s">
        <v>81</v>
      </c>
      <c r="BF66" s="95">
        <v>-5219632.2699999996</v>
      </c>
      <c r="BG66" s="89">
        <f t="shared" si="6"/>
        <v>-71349445.569999993</v>
      </c>
      <c r="BH66" s="95">
        <v>128580471.04000001</v>
      </c>
      <c r="BI66" s="95"/>
      <c r="BJ66" s="97">
        <f t="shared" si="13"/>
        <v>147334905.18000001</v>
      </c>
      <c r="BK66" s="97">
        <f t="shared" si="14"/>
        <v>147446498.18000001</v>
      </c>
    </row>
    <row r="67" spans="1:63" ht="13.9" customHeight="1">
      <c r="A67" s="88">
        <f t="shared" si="15"/>
        <v>59</v>
      </c>
      <c r="B67" s="99"/>
      <c r="C67" s="100" t="s">
        <v>111</v>
      </c>
      <c r="D67" s="127" t="s">
        <v>76</v>
      </c>
      <c r="E67" s="88">
        <v>9059474</v>
      </c>
      <c r="F67" s="92" t="s">
        <v>158</v>
      </c>
      <c r="G67" s="93"/>
      <c r="H67" s="94"/>
      <c r="I67" s="95"/>
      <c r="J67" s="95">
        <v>10071558.279999999</v>
      </c>
      <c r="K67" s="95"/>
      <c r="L67" s="88">
        <f t="shared" si="16"/>
        <v>59</v>
      </c>
      <c r="M67" s="100" t="s">
        <v>111</v>
      </c>
      <c r="N67" s="127" t="s">
        <v>76</v>
      </c>
      <c r="O67" s="89">
        <f t="shared" si="0"/>
        <v>10071558.279999999</v>
      </c>
      <c r="P67" s="95"/>
      <c r="Q67" s="95">
        <v>420307847</v>
      </c>
      <c r="R67" s="95">
        <v>36505198.079999998</v>
      </c>
      <c r="S67" s="95">
        <v>64486633.200000003</v>
      </c>
      <c r="T67" s="95">
        <v>60113057.93</v>
      </c>
      <c r="U67" s="88">
        <f t="shared" si="17"/>
        <v>59</v>
      </c>
      <c r="V67" s="100" t="s">
        <v>111</v>
      </c>
      <c r="W67" s="127" t="s">
        <v>76</v>
      </c>
      <c r="X67" s="95">
        <v>43720000</v>
      </c>
      <c r="Y67" s="95">
        <v>12991999.880000001</v>
      </c>
      <c r="Z67" s="95">
        <v>9484370</v>
      </c>
      <c r="AA67" s="95">
        <v>7474005.21</v>
      </c>
      <c r="AB67" s="95"/>
      <c r="AC67" s="95"/>
      <c r="AD67" s="88">
        <f t="shared" si="18"/>
        <v>59</v>
      </c>
      <c r="AE67" s="100" t="s">
        <v>111</v>
      </c>
      <c r="AF67" s="127" t="s">
        <v>76</v>
      </c>
      <c r="AG67" s="95"/>
      <c r="AH67" s="95"/>
      <c r="AI67" s="95"/>
      <c r="AJ67" s="89">
        <f t="shared" si="9"/>
        <v>537998850.20000005</v>
      </c>
      <c r="AK67" s="89">
        <f t="shared" si="10"/>
        <v>117084261.09999998</v>
      </c>
      <c r="AL67" s="88">
        <f t="shared" si="19"/>
        <v>59</v>
      </c>
      <c r="AM67" s="100" t="s">
        <v>111</v>
      </c>
      <c r="AN67" s="127" t="s">
        <v>76</v>
      </c>
      <c r="AO67" s="95">
        <v>850000</v>
      </c>
      <c r="AP67" s="95">
        <v>850000</v>
      </c>
      <c r="AQ67" s="95"/>
      <c r="AR67" s="89">
        <f t="shared" si="11"/>
        <v>420914589.10000008</v>
      </c>
      <c r="AS67" s="96">
        <f t="shared" si="12"/>
        <v>430986147.38000005</v>
      </c>
      <c r="AT67" s="88">
        <f t="shared" si="20"/>
        <v>59</v>
      </c>
      <c r="AU67" s="100" t="s">
        <v>111</v>
      </c>
      <c r="AV67" s="127" t="s">
        <v>76</v>
      </c>
      <c r="AW67" s="95"/>
      <c r="AX67" s="95"/>
      <c r="AY67" s="89">
        <f t="shared" si="5"/>
        <v>0</v>
      </c>
      <c r="AZ67" s="95">
        <v>117894458.8</v>
      </c>
      <c r="BA67" s="95"/>
      <c r="BB67" s="95">
        <v>296080740.39999998</v>
      </c>
      <c r="BC67" s="88">
        <f t="shared" si="21"/>
        <v>59</v>
      </c>
      <c r="BD67" s="100" t="s">
        <v>111</v>
      </c>
      <c r="BE67" s="127" t="s">
        <v>76</v>
      </c>
      <c r="BF67" s="95">
        <v>15983546.52</v>
      </c>
      <c r="BG67" s="89">
        <f t="shared" si="6"/>
        <v>312064286.91999996</v>
      </c>
      <c r="BH67" s="95">
        <v>1027401.66</v>
      </c>
      <c r="BI67" s="95"/>
      <c r="BJ67" s="97">
        <f t="shared" si="13"/>
        <v>430986147.38</v>
      </c>
      <c r="BK67" s="97">
        <f t="shared" si="14"/>
        <v>430986147.38</v>
      </c>
    </row>
    <row r="68" spans="1:63" ht="13.9" customHeight="1">
      <c r="A68" s="88">
        <f t="shared" si="15"/>
        <v>60</v>
      </c>
      <c r="B68" s="99"/>
      <c r="C68" s="100" t="s">
        <v>111</v>
      </c>
      <c r="D68" s="127" t="s">
        <v>155</v>
      </c>
      <c r="E68" s="88">
        <v>9059474</v>
      </c>
      <c r="F68" s="92" t="s">
        <v>158</v>
      </c>
      <c r="G68" s="93">
        <v>2027540.95</v>
      </c>
      <c r="H68" s="94"/>
      <c r="I68" s="95">
        <v>3708259.73</v>
      </c>
      <c r="J68" s="95">
        <v>4031580.34</v>
      </c>
      <c r="K68" s="95"/>
      <c r="L68" s="88">
        <f t="shared" si="16"/>
        <v>60</v>
      </c>
      <c r="M68" s="100" t="s">
        <v>111</v>
      </c>
      <c r="N68" s="127" t="s">
        <v>155</v>
      </c>
      <c r="O68" s="89">
        <f t="shared" si="0"/>
        <v>9767381.0199999996</v>
      </c>
      <c r="P68" s="95"/>
      <c r="Q68" s="95"/>
      <c r="R68" s="95"/>
      <c r="S68" s="95">
        <v>3501342</v>
      </c>
      <c r="T68" s="95">
        <v>3009736</v>
      </c>
      <c r="U68" s="88">
        <f t="shared" si="17"/>
        <v>60</v>
      </c>
      <c r="V68" s="100" t="s">
        <v>111</v>
      </c>
      <c r="W68" s="127" t="s">
        <v>155</v>
      </c>
      <c r="X68" s="95"/>
      <c r="Y68" s="95"/>
      <c r="Z68" s="95"/>
      <c r="AA68" s="95"/>
      <c r="AB68" s="95"/>
      <c r="AC68" s="95"/>
      <c r="AD68" s="88">
        <f t="shared" si="18"/>
        <v>60</v>
      </c>
      <c r="AE68" s="100" t="s">
        <v>111</v>
      </c>
      <c r="AF68" s="127" t="s">
        <v>155</v>
      </c>
      <c r="AG68" s="95"/>
      <c r="AH68" s="95"/>
      <c r="AI68" s="95"/>
      <c r="AJ68" s="89">
        <f t="shared" si="9"/>
        <v>3501342</v>
      </c>
      <c r="AK68" s="89">
        <f t="shared" si="10"/>
        <v>3009736</v>
      </c>
      <c r="AL68" s="88">
        <f t="shared" si="19"/>
        <v>60</v>
      </c>
      <c r="AM68" s="100" t="s">
        <v>111</v>
      </c>
      <c r="AN68" s="127" t="s">
        <v>155</v>
      </c>
      <c r="AO68" s="95">
        <v>1095000</v>
      </c>
      <c r="AP68" s="95">
        <v>656000</v>
      </c>
      <c r="AQ68" s="95"/>
      <c r="AR68" s="89">
        <f t="shared" si="11"/>
        <v>930606</v>
      </c>
      <c r="AS68" s="96">
        <f t="shared" si="12"/>
        <v>10697987.02</v>
      </c>
      <c r="AT68" s="88">
        <f t="shared" si="20"/>
        <v>60</v>
      </c>
      <c r="AU68" s="100" t="s">
        <v>111</v>
      </c>
      <c r="AV68" s="127" t="s">
        <v>155</v>
      </c>
      <c r="AW68" s="95">
        <v>35000</v>
      </c>
      <c r="AX68" s="95"/>
      <c r="AY68" s="89">
        <f t="shared" si="5"/>
        <v>35000</v>
      </c>
      <c r="AZ68" s="95">
        <v>3971993.2</v>
      </c>
      <c r="BA68" s="95"/>
      <c r="BB68" s="95"/>
      <c r="BC68" s="88">
        <f t="shared" si="21"/>
        <v>60</v>
      </c>
      <c r="BD68" s="100" t="s">
        <v>111</v>
      </c>
      <c r="BE68" s="127" t="s">
        <v>155</v>
      </c>
      <c r="BF68" s="95">
        <v>6690993.8200000003</v>
      </c>
      <c r="BG68" s="89">
        <f>BB68+BF68</f>
        <v>6690993.8200000003</v>
      </c>
      <c r="BH68" s="95"/>
      <c r="BI68" s="95"/>
      <c r="BJ68" s="97">
        <f t="shared" si="13"/>
        <v>10662987.02</v>
      </c>
      <c r="BK68" s="97">
        <f t="shared" si="14"/>
        <v>10697987.02</v>
      </c>
    </row>
    <row r="69" spans="1:63" ht="13.9" customHeight="1">
      <c r="A69" s="88">
        <f t="shared" si="15"/>
        <v>61</v>
      </c>
      <c r="B69" s="99"/>
      <c r="C69" s="100" t="s">
        <v>99</v>
      </c>
      <c r="D69" s="124" t="s">
        <v>79</v>
      </c>
      <c r="E69" s="91">
        <v>9059482</v>
      </c>
      <c r="F69" s="92" t="s">
        <v>158</v>
      </c>
      <c r="G69" s="93">
        <v>0</v>
      </c>
      <c r="H69" s="94"/>
      <c r="I69" s="95">
        <v>3594815.73</v>
      </c>
      <c r="J69" s="95">
        <v>65076776</v>
      </c>
      <c r="K69" s="95"/>
      <c r="L69" s="88">
        <f t="shared" si="16"/>
        <v>61</v>
      </c>
      <c r="M69" s="100" t="s">
        <v>99</v>
      </c>
      <c r="N69" s="124" t="s">
        <v>79</v>
      </c>
      <c r="O69" s="89">
        <f t="shared" ref="O69:O131" si="22">SUM(G69:K69)</f>
        <v>68671591.730000004</v>
      </c>
      <c r="P69" s="95"/>
      <c r="Q69" s="95">
        <v>1012226962</v>
      </c>
      <c r="R69" s="95">
        <v>348561781.62</v>
      </c>
      <c r="S69" s="95">
        <v>79498102</v>
      </c>
      <c r="T69" s="95">
        <v>66502985.740000002</v>
      </c>
      <c r="U69" s="88">
        <f t="shared" si="17"/>
        <v>61</v>
      </c>
      <c r="V69" s="100" t="s">
        <v>99</v>
      </c>
      <c r="W69" s="124" t="s">
        <v>79</v>
      </c>
      <c r="X69" s="95">
        <v>115212066</v>
      </c>
      <c r="Y69" s="95">
        <v>93932433.200000003</v>
      </c>
      <c r="Z69" s="95">
        <v>29525911</v>
      </c>
      <c r="AA69" s="95">
        <v>17568192.899999999</v>
      </c>
      <c r="AB69" s="95"/>
      <c r="AC69" s="95"/>
      <c r="AD69" s="88">
        <f t="shared" si="18"/>
        <v>61</v>
      </c>
      <c r="AE69" s="100" t="s">
        <v>99</v>
      </c>
      <c r="AF69" s="124" t="s">
        <v>79</v>
      </c>
      <c r="AG69" s="95"/>
      <c r="AH69" s="95">
        <v>313412836</v>
      </c>
      <c r="AI69" s="95">
        <v>65926949.409999996</v>
      </c>
      <c r="AJ69" s="89">
        <f t="shared" si="9"/>
        <v>1549875877</v>
      </c>
      <c r="AK69" s="89">
        <f t="shared" si="10"/>
        <v>592492342.87</v>
      </c>
      <c r="AL69" s="88">
        <f t="shared" si="19"/>
        <v>61</v>
      </c>
      <c r="AM69" s="100" t="s">
        <v>99</v>
      </c>
      <c r="AN69" s="124" t="s">
        <v>79</v>
      </c>
      <c r="AO69" s="95">
        <v>1285000</v>
      </c>
      <c r="AP69" s="95">
        <v>1285000</v>
      </c>
      <c r="AQ69" s="95"/>
      <c r="AR69" s="89">
        <f t="shared" si="11"/>
        <v>957383534.13</v>
      </c>
      <c r="AS69" s="96">
        <f t="shared" si="12"/>
        <v>1026055125.86</v>
      </c>
      <c r="AT69" s="88">
        <f t="shared" si="20"/>
        <v>61</v>
      </c>
      <c r="AU69" s="100" t="s">
        <v>99</v>
      </c>
      <c r="AV69" s="124" t="s">
        <v>79</v>
      </c>
      <c r="AW69" s="95">
        <v>1500000</v>
      </c>
      <c r="AX69" s="95"/>
      <c r="AY69" s="89">
        <f t="shared" ref="AY69:AY131" si="23">AW69+AX69</f>
        <v>1500000</v>
      </c>
      <c r="AZ69" s="95">
        <v>475216842.94999999</v>
      </c>
      <c r="BA69" s="95"/>
      <c r="BB69" s="95">
        <v>286154679.45999998</v>
      </c>
      <c r="BC69" s="88">
        <f t="shared" si="21"/>
        <v>61</v>
      </c>
      <c r="BD69" s="100" t="s">
        <v>99</v>
      </c>
      <c r="BE69" s="124" t="s">
        <v>79</v>
      </c>
      <c r="BF69" s="95">
        <v>4873464.5999999996</v>
      </c>
      <c r="BG69" s="89">
        <f t="shared" ref="BG69:BG131" si="24">BB69+BF69</f>
        <v>291028144.06</v>
      </c>
      <c r="BH69" s="95">
        <v>258310138.84999999</v>
      </c>
      <c r="BI69" s="95"/>
      <c r="BJ69" s="97">
        <f t="shared" si="13"/>
        <v>1024555125.86</v>
      </c>
      <c r="BK69" s="97">
        <f t="shared" si="14"/>
        <v>1026055125.86</v>
      </c>
    </row>
    <row r="70" spans="1:63" ht="13.9" customHeight="1">
      <c r="A70" s="88">
        <f t="shared" si="15"/>
        <v>62</v>
      </c>
      <c r="B70" s="99"/>
      <c r="C70" s="100" t="s">
        <v>99</v>
      </c>
      <c r="D70" s="127" t="s">
        <v>74</v>
      </c>
      <c r="E70" s="91">
        <v>9059504</v>
      </c>
      <c r="F70" s="92" t="s">
        <v>158</v>
      </c>
      <c r="G70" s="93"/>
      <c r="H70" s="94"/>
      <c r="I70" s="95">
        <v>150000</v>
      </c>
      <c r="J70" s="95">
        <v>43280352.210000001</v>
      </c>
      <c r="K70" s="95"/>
      <c r="L70" s="88">
        <f t="shared" si="16"/>
        <v>62</v>
      </c>
      <c r="M70" s="100" t="s">
        <v>99</v>
      </c>
      <c r="N70" s="127" t="s">
        <v>74</v>
      </c>
      <c r="O70" s="89">
        <f t="shared" si="22"/>
        <v>43430352.210000001</v>
      </c>
      <c r="P70" s="95"/>
      <c r="Q70" s="95">
        <v>1335216200</v>
      </c>
      <c r="R70" s="95">
        <v>479693877.56</v>
      </c>
      <c r="S70" s="95">
        <v>133975056.37</v>
      </c>
      <c r="T70" s="95">
        <v>114796274.83</v>
      </c>
      <c r="U70" s="88">
        <f t="shared" si="17"/>
        <v>62</v>
      </c>
      <c r="V70" s="100" t="s">
        <v>99</v>
      </c>
      <c r="W70" s="127" t="s">
        <v>74</v>
      </c>
      <c r="X70" s="95"/>
      <c r="Y70" s="95"/>
      <c r="Z70" s="95">
        <v>35432399.68</v>
      </c>
      <c r="AA70" s="95">
        <v>29256480.98</v>
      </c>
      <c r="AB70" s="95"/>
      <c r="AC70" s="95">
        <v>14205472.529999999</v>
      </c>
      <c r="AD70" s="88">
        <f t="shared" si="18"/>
        <v>62</v>
      </c>
      <c r="AE70" s="100" t="s">
        <v>99</v>
      </c>
      <c r="AF70" s="127" t="s">
        <v>74</v>
      </c>
      <c r="AG70" s="95"/>
      <c r="AH70" s="95">
        <v>4630850</v>
      </c>
      <c r="AI70" s="95">
        <v>299999.96999999997</v>
      </c>
      <c r="AJ70" s="89">
        <f t="shared" ref="AJ70:AJ132" si="25">Q70+S70+X70+Z70+AB70+AC70+AG70+AH70</f>
        <v>1523459978.5799999</v>
      </c>
      <c r="AK70" s="89">
        <f t="shared" ref="AK70:AK132" si="26">R70+T70+Y70+AA70+AI70</f>
        <v>624046633.34000003</v>
      </c>
      <c r="AL70" s="88">
        <f t="shared" si="19"/>
        <v>62</v>
      </c>
      <c r="AM70" s="100" t="s">
        <v>99</v>
      </c>
      <c r="AN70" s="127" t="s">
        <v>74</v>
      </c>
      <c r="AO70" s="95">
        <v>670000</v>
      </c>
      <c r="AP70" s="95">
        <v>569753.49</v>
      </c>
      <c r="AQ70" s="95"/>
      <c r="AR70" s="89">
        <f t="shared" ref="AR70:AR132" si="27">AJ70-AK70+AO70-AP70+AQ70</f>
        <v>899513591.74999988</v>
      </c>
      <c r="AS70" s="96">
        <f t="shared" ref="AS70:AS132" si="28">AR70+O70</f>
        <v>942943943.95999992</v>
      </c>
      <c r="AT70" s="88">
        <f t="shared" si="20"/>
        <v>62</v>
      </c>
      <c r="AU70" s="100" t="s">
        <v>99</v>
      </c>
      <c r="AV70" s="127" t="s">
        <v>74</v>
      </c>
      <c r="AW70" s="95">
        <v>0.01</v>
      </c>
      <c r="AX70" s="95"/>
      <c r="AY70" s="89">
        <f t="shared" si="23"/>
        <v>0.01</v>
      </c>
      <c r="AZ70" s="95">
        <v>364166267.38</v>
      </c>
      <c r="BA70" s="95"/>
      <c r="BB70" s="95">
        <v>-171155800.59999999</v>
      </c>
      <c r="BC70" s="88">
        <f t="shared" si="21"/>
        <v>62</v>
      </c>
      <c r="BD70" s="100" t="s">
        <v>99</v>
      </c>
      <c r="BE70" s="127" t="s">
        <v>74</v>
      </c>
      <c r="BF70" s="95">
        <v>-22530716.789999999</v>
      </c>
      <c r="BG70" s="89">
        <f t="shared" si="24"/>
        <v>-193686517.38999999</v>
      </c>
      <c r="BH70" s="95">
        <v>772464193.96000004</v>
      </c>
      <c r="BI70" s="95"/>
      <c r="BJ70" s="97">
        <f t="shared" ref="BJ70:BJ132" si="29">AZ70+BA70+BG70+BH70+BI70</f>
        <v>942943943.95000005</v>
      </c>
      <c r="BK70" s="97">
        <f t="shared" ref="BK70:BK132" si="30">BJ70+AY70</f>
        <v>942943943.96000004</v>
      </c>
    </row>
    <row r="71" spans="1:63" ht="13.9" customHeight="1">
      <c r="A71" s="88">
        <f t="shared" si="15"/>
        <v>63</v>
      </c>
      <c r="B71" s="99"/>
      <c r="C71" s="100" t="s">
        <v>99</v>
      </c>
      <c r="D71" s="127" t="s">
        <v>87</v>
      </c>
      <c r="E71" s="91">
        <v>9059512</v>
      </c>
      <c r="F71" s="92" t="s">
        <v>158</v>
      </c>
      <c r="G71" s="93"/>
      <c r="H71" s="94"/>
      <c r="I71" s="95"/>
      <c r="J71" s="95">
        <v>11354103.15</v>
      </c>
      <c r="K71" s="95"/>
      <c r="L71" s="88">
        <f t="shared" si="16"/>
        <v>63</v>
      </c>
      <c r="M71" s="100" t="s">
        <v>99</v>
      </c>
      <c r="N71" s="127" t="s">
        <v>87</v>
      </c>
      <c r="O71" s="89">
        <f t="shared" si="22"/>
        <v>11354103.15</v>
      </c>
      <c r="P71" s="95"/>
      <c r="Q71" s="95">
        <v>835357943</v>
      </c>
      <c r="R71" s="95">
        <v>13916666.640000001</v>
      </c>
      <c r="S71" s="95">
        <v>13874728</v>
      </c>
      <c r="T71" s="95">
        <v>8492372.2400000002</v>
      </c>
      <c r="U71" s="88">
        <f t="shared" si="17"/>
        <v>63</v>
      </c>
      <c r="V71" s="100" t="s">
        <v>99</v>
      </c>
      <c r="W71" s="127" t="s">
        <v>87</v>
      </c>
      <c r="X71" s="95"/>
      <c r="Y71" s="95"/>
      <c r="Z71" s="95">
        <v>11067340</v>
      </c>
      <c r="AA71" s="95">
        <v>5069358.7300000004</v>
      </c>
      <c r="AB71" s="95"/>
      <c r="AC71" s="95">
        <v>276900</v>
      </c>
      <c r="AD71" s="88">
        <f t="shared" si="18"/>
        <v>63</v>
      </c>
      <c r="AE71" s="100" t="s">
        <v>99</v>
      </c>
      <c r="AF71" s="127" t="s">
        <v>87</v>
      </c>
      <c r="AG71" s="95"/>
      <c r="AH71" s="95">
        <v>14303430</v>
      </c>
      <c r="AI71" s="95">
        <v>2947305.12</v>
      </c>
      <c r="AJ71" s="89">
        <f t="shared" si="25"/>
        <v>874880341</v>
      </c>
      <c r="AK71" s="89">
        <f t="shared" si="26"/>
        <v>30425702.730000004</v>
      </c>
      <c r="AL71" s="88">
        <f t="shared" si="19"/>
        <v>63</v>
      </c>
      <c r="AM71" s="100" t="s">
        <v>99</v>
      </c>
      <c r="AN71" s="127" t="s">
        <v>87</v>
      </c>
      <c r="AO71" s="95">
        <v>450000</v>
      </c>
      <c r="AP71" s="95">
        <v>450000</v>
      </c>
      <c r="AQ71" s="95"/>
      <c r="AR71" s="89">
        <f t="shared" si="27"/>
        <v>844454638.26999998</v>
      </c>
      <c r="AS71" s="96">
        <f t="shared" si="28"/>
        <v>855808741.41999996</v>
      </c>
      <c r="AT71" s="88">
        <f t="shared" si="20"/>
        <v>63</v>
      </c>
      <c r="AU71" s="100" t="s">
        <v>99</v>
      </c>
      <c r="AV71" s="127" t="s">
        <v>87</v>
      </c>
      <c r="AW71" s="95">
        <v>114340</v>
      </c>
      <c r="AX71" s="95"/>
      <c r="AY71" s="89">
        <f t="shared" si="23"/>
        <v>114340</v>
      </c>
      <c r="AZ71" s="95">
        <v>139182288</v>
      </c>
      <c r="BA71" s="95"/>
      <c r="BB71" s="95">
        <v>731412426.21000004</v>
      </c>
      <c r="BC71" s="88">
        <f t="shared" si="21"/>
        <v>63</v>
      </c>
      <c r="BD71" s="100" t="s">
        <v>99</v>
      </c>
      <c r="BE71" s="127" t="s">
        <v>87</v>
      </c>
      <c r="BF71" s="95">
        <v>-15204852.390000001</v>
      </c>
      <c r="BG71" s="89">
        <f t="shared" si="24"/>
        <v>716207573.82000005</v>
      </c>
      <c r="BH71" s="95">
        <v>304539.59999999998</v>
      </c>
      <c r="BI71" s="95"/>
      <c r="BJ71" s="97">
        <f t="shared" si="29"/>
        <v>855694401.42000008</v>
      </c>
      <c r="BK71" s="97">
        <f t="shared" si="30"/>
        <v>855808741.42000008</v>
      </c>
    </row>
    <row r="72" spans="1:63" ht="13.9" customHeight="1">
      <c r="A72" s="88">
        <f t="shared" si="15"/>
        <v>64</v>
      </c>
      <c r="B72" s="99"/>
      <c r="C72" s="100" t="s">
        <v>99</v>
      </c>
      <c r="D72" s="127" t="s">
        <v>81</v>
      </c>
      <c r="E72" s="91">
        <v>9059547</v>
      </c>
      <c r="F72" s="92" t="s">
        <v>158</v>
      </c>
      <c r="G72" s="93"/>
      <c r="H72" s="94"/>
      <c r="I72" s="95"/>
      <c r="J72" s="95">
        <v>6919499</v>
      </c>
      <c r="K72" s="95"/>
      <c r="L72" s="88">
        <f t="shared" si="16"/>
        <v>64</v>
      </c>
      <c r="M72" s="100" t="s">
        <v>99</v>
      </c>
      <c r="N72" s="127" t="s">
        <v>81</v>
      </c>
      <c r="O72" s="89">
        <f t="shared" si="22"/>
        <v>6919499</v>
      </c>
      <c r="P72" s="95"/>
      <c r="Q72" s="95">
        <v>1124554373</v>
      </c>
      <c r="R72" s="95"/>
      <c r="S72" s="95">
        <v>48666850</v>
      </c>
      <c r="T72" s="95">
        <v>7755149.7000000002</v>
      </c>
      <c r="U72" s="88">
        <f t="shared" si="17"/>
        <v>64</v>
      </c>
      <c r="V72" s="100" t="s">
        <v>99</v>
      </c>
      <c r="W72" s="127" t="s">
        <v>81</v>
      </c>
      <c r="X72" s="95"/>
      <c r="Y72" s="95"/>
      <c r="Z72" s="95">
        <v>7228338</v>
      </c>
      <c r="AA72" s="95">
        <v>3650961.65</v>
      </c>
      <c r="AB72" s="95"/>
      <c r="AC72" s="95">
        <v>6236608.0999999996</v>
      </c>
      <c r="AD72" s="88">
        <f t="shared" si="18"/>
        <v>64</v>
      </c>
      <c r="AE72" s="100" t="s">
        <v>99</v>
      </c>
      <c r="AF72" s="127" t="s">
        <v>81</v>
      </c>
      <c r="AG72" s="95"/>
      <c r="AH72" s="95">
        <v>5958810</v>
      </c>
      <c r="AI72" s="95">
        <v>2425430.7799999998</v>
      </c>
      <c r="AJ72" s="89">
        <f t="shared" si="25"/>
        <v>1192644979.0999999</v>
      </c>
      <c r="AK72" s="89">
        <f t="shared" si="26"/>
        <v>13831542.129999999</v>
      </c>
      <c r="AL72" s="88">
        <f t="shared" si="19"/>
        <v>64</v>
      </c>
      <c r="AM72" s="100" t="s">
        <v>99</v>
      </c>
      <c r="AN72" s="127" t="s">
        <v>81</v>
      </c>
      <c r="AO72" s="95">
        <v>380000</v>
      </c>
      <c r="AP72" s="95">
        <v>380000</v>
      </c>
      <c r="AQ72" s="95"/>
      <c r="AR72" s="89">
        <f t="shared" si="27"/>
        <v>1178813436.9699998</v>
      </c>
      <c r="AS72" s="96">
        <f t="shared" si="28"/>
        <v>1185732935.9699998</v>
      </c>
      <c r="AT72" s="88">
        <f t="shared" si="20"/>
        <v>64</v>
      </c>
      <c r="AU72" s="100" t="s">
        <v>99</v>
      </c>
      <c r="AV72" s="127" t="s">
        <v>81</v>
      </c>
      <c r="AW72" s="95">
        <v>0</v>
      </c>
      <c r="AX72" s="95"/>
      <c r="AY72" s="89">
        <f t="shared" si="23"/>
        <v>0</v>
      </c>
      <c r="AZ72" s="95">
        <v>74002062</v>
      </c>
      <c r="BA72" s="95"/>
      <c r="BB72" s="95">
        <v>-45398325.909999996</v>
      </c>
      <c r="BC72" s="88">
        <f t="shared" si="21"/>
        <v>64</v>
      </c>
      <c r="BD72" s="100" t="s">
        <v>99</v>
      </c>
      <c r="BE72" s="127" t="s">
        <v>81</v>
      </c>
      <c r="BF72" s="95">
        <v>1157096509.8800001</v>
      </c>
      <c r="BG72" s="89">
        <f t="shared" si="24"/>
        <v>1111698183.97</v>
      </c>
      <c r="BH72" s="95">
        <v>32690</v>
      </c>
      <c r="BI72" s="95"/>
      <c r="BJ72" s="97">
        <f t="shared" si="29"/>
        <v>1185732935.97</v>
      </c>
      <c r="BK72" s="97">
        <f t="shared" si="30"/>
        <v>1185732935.97</v>
      </c>
    </row>
    <row r="73" spans="1:63" ht="13.9" customHeight="1">
      <c r="A73" s="88">
        <f t="shared" si="15"/>
        <v>65</v>
      </c>
      <c r="B73" s="99"/>
      <c r="C73" s="100" t="s">
        <v>99</v>
      </c>
      <c r="D73" s="127" t="s">
        <v>76</v>
      </c>
      <c r="E73" s="91">
        <v>9059539</v>
      </c>
      <c r="F73" s="92" t="s">
        <v>158</v>
      </c>
      <c r="G73" s="93">
        <v>621000</v>
      </c>
      <c r="H73" s="94"/>
      <c r="I73" s="95">
        <v>0</v>
      </c>
      <c r="J73" s="95">
        <v>33255257.300000001</v>
      </c>
      <c r="K73" s="95"/>
      <c r="L73" s="88">
        <f t="shared" si="16"/>
        <v>65</v>
      </c>
      <c r="M73" s="100" t="s">
        <v>99</v>
      </c>
      <c r="N73" s="127" t="s">
        <v>76</v>
      </c>
      <c r="O73" s="89">
        <f t="shared" si="22"/>
        <v>33876257.299999997</v>
      </c>
      <c r="P73" s="95"/>
      <c r="Q73" s="95">
        <v>218292790</v>
      </c>
      <c r="R73" s="95">
        <v>99830582.819999993</v>
      </c>
      <c r="S73" s="95">
        <v>60405413.710000001</v>
      </c>
      <c r="T73" s="95">
        <v>51958684.229999997</v>
      </c>
      <c r="U73" s="88">
        <f t="shared" si="17"/>
        <v>65</v>
      </c>
      <c r="V73" s="100" t="s">
        <v>99</v>
      </c>
      <c r="W73" s="127" t="s">
        <v>76</v>
      </c>
      <c r="X73" s="95">
        <v>33896380</v>
      </c>
      <c r="Y73" s="95">
        <v>31500380.239999998</v>
      </c>
      <c r="Z73" s="95">
        <v>31918200</v>
      </c>
      <c r="AA73" s="95">
        <v>22756862.289999999</v>
      </c>
      <c r="AB73" s="95"/>
      <c r="AC73" s="95"/>
      <c r="AD73" s="88">
        <f t="shared" si="18"/>
        <v>65</v>
      </c>
      <c r="AE73" s="100" t="s">
        <v>99</v>
      </c>
      <c r="AF73" s="127" t="s">
        <v>76</v>
      </c>
      <c r="AG73" s="95"/>
      <c r="AH73" s="95"/>
      <c r="AI73" s="95"/>
      <c r="AJ73" s="89">
        <f t="shared" si="25"/>
        <v>344512783.70999998</v>
      </c>
      <c r="AK73" s="89">
        <f t="shared" si="26"/>
        <v>206046509.57999998</v>
      </c>
      <c r="AL73" s="88">
        <f t="shared" si="19"/>
        <v>65</v>
      </c>
      <c r="AM73" s="100" t="s">
        <v>99</v>
      </c>
      <c r="AN73" s="127" t="s">
        <v>76</v>
      </c>
      <c r="AO73" s="95">
        <v>450000</v>
      </c>
      <c r="AP73" s="95">
        <v>450000</v>
      </c>
      <c r="AQ73" s="95"/>
      <c r="AR73" s="89">
        <f t="shared" si="27"/>
        <v>138466274.13</v>
      </c>
      <c r="AS73" s="96">
        <f t="shared" si="28"/>
        <v>172342531.43000001</v>
      </c>
      <c r="AT73" s="88">
        <f t="shared" si="20"/>
        <v>65</v>
      </c>
      <c r="AU73" s="100" t="s">
        <v>99</v>
      </c>
      <c r="AV73" s="127" t="s">
        <v>76</v>
      </c>
      <c r="AW73" s="95">
        <v>0</v>
      </c>
      <c r="AX73" s="95"/>
      <c r="AY73" s="89">
        <f t="shared" si="23"/>
        <v>0</v>
      </c>
      <c r="AZ73" s="95">
        <v>153651422</v>
      </c>
      <c r="BA73" s="95"/>
      <c r="BB73" s="95">
        <v>-92176113.170000002</v>
      </c>
      <c r="BC73" s="88">
        <f t="shared" si="21"/>
        <v>65</v>
      </c>
      <c r="BD73" s="100" t="s">
        <v>99</v>
      </c>
      <c r="BE73" s="127" t="s">
        <v>76</v>
      </c>
      <c r="BF73" s="95">
        <v>-15473809.4</v>
      </c>
      <c r="BG73" s="89">
        <f t="shared" si="24"/>
        <v>-107649922.57000001</v>
      </c>
      <c r="BH73" s="95">
        <v>126341032</v>
      </c>
      <c r="BI73" s="95"/>
      <c r="BJ73" s="97">
        <f t="shared" si="29"/>
        <v>172342531.43000001</v>
      </c>
      <c r="BK73" s="97">
        <f t="shared" si="30"/>
        <v>172342531.43000001</v>
      </c>
    </row>
    <row r="74" spans="1:63" ht="13.9" customHeight="1">
      <c r="A74" s="88">
        <f t="shared" si="15"/>
        <v>66</v>
      </c>
      <c r="B74" s="99"/>
      <c r="C74" s="100" t="s">
        <v>99</v>
      </c>
      <c r="D74" s="127" t="s">
        <v>155</v>
      </c>
      <c r="E74" s="91">
        <v>9059539</v>
      </c>
      <c r="F74" s="92" t="s">
        <v>158</v>
      </c>
      <c r="G74" s="93">
        <v>1941360</v>
      </c>
      <c r="H74" s="94"/>
      <c r="I74" s="95">
        <v>1078.9100000000001</v>
      </c>
      <c r="J74" s="95">
        <v>9479605</v>
      </c>
      <c r="K74" s="95"/>
      <c r="L74" s="88">
        <f t="shared" si="16"/>
        <v>66</v>
      </c>
      <c r="M74" s="100" t="s">
        <v>99</v>
      </c>
      <c r="N74" s="127" t="s">
        <v>155</v>
      </c>
      <c r="O74" s="89">
        <f t="shared" si="22"/>
        <v>11422043.91</v>
      </c>
      <c r="P74" s="95"/>
      <c r="Q74" s="95"/>
      <c r="R74" s="95"/>
      <c r="S74" s="95">
        <v>1071030</v>
      </c>
      <c r="T74" s="95">
        <v>1071030</v>
      </c>
      <c r="U74" s="88">
        <f t="shared" si="17"/>
        <v>66</v>
      </c>
      <c r="V74" s="100" t="s">
        <v>99</v>
      </c>
      <c r="W74" s="127" t="s">
        <v>155</v>
      </c>
      <c r="X74" s="95"/>
      <c r="Y74" s="95"/>
      <c r="Z74" s="95">
        <v>2649912</v>
      </c>
      <c r="AA74" s="95">
        <v>1629281.55</v>
      </c>
      <c r="AB74" s="95"/>
      <c r="AC74" s="95"/>
      <c r="AD74" s="88">
        <f t="shared" si="18"/>
        <v>66</v>
      </c>
      <c r="AE74" s="100" t="s">
        <v>99</v>
      </c>
      <c r="AF74" s="127" t="s">
        <v>155</v>
      </c>
      <c r="AG74" s="95"/>
      <c r="AH74" s="95"/>
      <c r="AI74" s="95"/>
      <c r="AJ74" s="89">
        <f t="shared" si="25"/>
        <v>3720942</v>
      </c>
      <c r="AK74" s="89">
        <f t="shared" si="26"/>
        <v>2700311.55</v>
      </c>
      <c r="AL74" s="88">
        <f t="shared" si="19"/>
        <v>66</v>
      </c>
      <c r="AM74" s="100" t="s">
        <v>99</v>
      </c>
      <c r="AN74" s="127" t="s">
        <v>155</v>
      </c>
      <c r="AO74" s="95">
        <v>1495000</v>
      </c>
      <c r="AP74" s="95">
        <v>1208666.67</v>
      </c>
      <c r="AQ74" s="95"/>
      <c r="AR74" s="89">
        <f t="shared" si="27"/>
        <v>1306963.7800000003</v>
      </c>
      <c r="AS74" s="96">
        <f t="shared" si="28"/>
        <v>12729007.690000001</v>
      </c>
      <c r="AT74" s="88">
        <f t="shared" si="20"/>
        <v>66</v>
      </c>
      <c r="AU74" s="100" t="s">
        <v>99</v>
      </c>
      <c r="AV74" s="127" t="s">
        <v>155</v>
      </c>
      <c r="AW74" s="95"/>
      <c r="AX74" s="95"/>
      <c r="AY74" s="89">
        <f t="shared" si="23"/>
        <v>0</v>
      </c>
      <c r="AZ74" s="95">
        <v>4208742</v>
      </c>
      <c r="BA74" s="95"/>
      <c r="BB74" s="95">
        <v>7254242.0300000003</v>
      </c>
      <c r="BC74" s="88">
        <f t="shared" si="21"/>
        <v>66</v>
      </c>
      <c r="BD74" s="100" t="s">
        <v>99</v>
      </c>
      <c r="BE74" s="127" t="s">
        <v>155</v>
      </c>
      <c r="BF74" s="95">
        <v>1266023.6599999999</v>
      </c>
      <c r="BG74" s="89">
        <f t="shared" si="24"/>
        <v>8520265.6899999995</v>
      </c>
      <c r="BH74" s="95"/>
      <c r="BI74" s="95"/>
      <c r="BJ74" s="97">
        <f t="shared" si="29"/>
        <v>12729007.689999999</v>
      </c>
      <c r="BK74" s="97">
        <f t="shared" si="30"/>
        <v>12729007.689999999</v>
      </c>
    </row>
    <row r="75" spans="1:63" ht="13.9" customHeight="1">
      <c r="A75" s="88">
        <f t="shared" ref="A75:A138" si="31">A74+1</f>
        <v>67</v>
      </c>
      <c r="B75" s="99"/>
      <c r="C75" s="100" t="s">
        <v>101</v>
      </c>
      <c r="D75" s="124" t="s">
        <v>79</v>
      </c>
      <c r="E75" s="91">
        <v>9059555</v>
      </c>
      <c r="F75" s="92" t="s">
        <v>158</v>
      </c>
      <c r="G75" s="93"/>
      <c r="H75" s="94"/>
      <c r="I75" s="95">
        <v>266791593</v>
      </c>
      <c r="J75" s="95">
        <v>20191315.399999999</v>
      </c>
      <c r="K75" s="95"/>
      <c r="L75" s="88">
        <f t="shared" ref="L75:L138" si="32">L74+1</f>
        <v>67</v>
      </c>
      <c r="M75" s="100" t="s">
        <v>101</v>
      </c>
      <c r="N75" s="124" t="s">
        <v>79</v>
      </c>
      <c r="O75" s="89">
        <f t="shared" si="22"/>
        <v>286982908.39999998</v>
      </c>
      <c r="P75" s="95"/>
      <c r="Q75" s="95">
        <v>1018579888</v>
      </c>
      <c r="R75" s="95">
        <v>366259240.60000002</v>
      </c>
      <c r="S75" s="95">
        <v>77744778.060000002</v>
      </c>
      <c r="T75" s="95">
        <v>49937099.729999997</v>
      </c>
      <c r="U75" s="88">
        <f t="shared" ref="U75:U138" si="33">U74+1</f>
        <v>67</v>
      </c>
      <c r="V75" s="100" t="s">
        <v>101</v>
      </c>
      <c r="W75" s="124" t="s">
        <v>79</v>
      </c>
      <c r="X75" s="95">
        <v>95259965.980000004</v>
      </c>
      <c r="Y75" s="95">
        <v>70660595.359999999</v>
      </c>
      <c r="Z75" s="95">
        <v>33025264.02</v>
      </c>
      <c r="AA75" s="95">
        <v>21791720.809999999</v>
      </c>
      <c r="AB75" s="95"/>
      <c r="AC75" s="95">
        <v>261000</v>
      </c>
      <c r="AD75" s="88">
        <f t="shared" ref="AD75:AD138" si="34">AD74+1</f>
        <v>67</v>
      </c>
      <c r="AE75" s="100" t="s">
        <v>101</v>
      </c>
      <c r="AF75" s="124" t="s">
        <v>79</v>
      </c>
      <c r="AG75" s="95"/>
      <c r="AH75" s="95">
        <v>51303000</v>
      </c>
      <c r="AI75" s="95">
        <v>19936333.440000001</v>
      </c>
      <c r="AJ75" s="89">
        <f t="shared" si="25"/>
        <v>1276173896.0599999</v>
      </c>
      <c r="AK75" s="89">
        <f t="shared" si="26"/>
        <v>528584989.94000006</v>
      </c>
      <c r="AL75" s="88">
        <f t="shared" ref="AL75:AL138" si="35">AL74+1</f>
        <v>67</v>
      </c>
      <c r="AM75" s="100" t="s">
        <v>101</v>
      </c>
      <c r="AN75" s="124" t="s">
        <v>79</v>
      </c>
      <c r="AO75" s="95">
        <v>120000</v>
      </c>
      <c r="AP75" s="95">
        <v>120000</v>
      </c>
      <c r="AQ75" s="95"/>
      <c r="AR75" s="89">
        <f t="shared" si="27"/>
        <v>747588906.11999989</v>
      </c>
      <c r="AS75" s="96">
        <f t="shared" si="28"/>
        <v>1034571814.5199999</v>
      </c>
      <c r="AT75" s="88">
        <f t="shared" ref="AT75:AT138" si="36">AT74+1</f>
        <v>67</v>
      </c>
      <c r="AU75" s="100" t="s">
        <v>101</v>
      </c>
      <c r="AV75" s="124" t="s">
        <v>79</v>
      </c>
      <c r="AW75" s="95">
        <v>0</v>
      </c>
      <c r="AX75" s="95"/>
      <c r="AY75" s="89">
        <f t="shared" si="23"/>
        <v>0</v>
      </c>
      <c r="AZ75" s="95">
        <v>513595394.95999998</v>
      </c>
      <c r="BA75" s="95"/>
      <c r="BB75" s="95">
        <v>215305990.71000001</v>
      </c>
      <c r="BC75" s="88">
        <f t="shared" ref="BC75:BC138" si="37">BC74+1</f>
        <v>67</v>
      </c>
      <c r="BD75" s="100" t="s">
        <v>101</v>
      </c>
      <c r="BE75" s="124" t="s">
        <v>79</v>
      </c>
      <c r="BF75" s="95">
        <v>258791355.53</v>
      </c>
      <c r="BG75" s="89">
        <f t="shared" si="24"/>
        <v>474097346.24000001</v>
      </c>
      <c r="BH75" s="95">
        <v>46879073.32</v>
      </c>
      <c r="BI75" s="95"/>
      <c r="BJ75" s="97">
        <f t="shared" si="29"/>
        <v>1034571814.5200001</v>
      </c>
      <c r="BK75" s="97">
        <f t="shared" si="30"/>
        <v>1034571814.5200001</v>
      </c>
    </row>
    <row r="76" spans="1:63" ht="13.9" customHeight="1">
      <c r="A76" s="88">
        <f t="shared" si="31"/>
        <v>68</v>
      </c>
      <c r="B76" s="99"/>
      <c r="C76" s="100" t="s">
        <v>101</v>
      </c>
      <c r="D76" s="127" t="s">
        <v>80</v>
      </c>
      <c r="E76" s="91">
        <v>9059555</v>
      </c>
      <c r="F76" s="92" t="s">
        <v>158</v>
      </c>
      <c r="G76" s="93"/>
      <c r="H76" s="94"/>
      <c r="I76" s="95">
        <v>0</v>
      </c>
      <c r="J76" s="95">
        <v>575400</v>
      </c>
      <c r="K76" s="95"/>
      <c r="L76" s="88">
        <f t="shared" si="32"/>
        <v>68</v>
      </c>
      <c r="M76" s="100" t="s">
        <v>101</v>
      </c>
      <c r="N76" s="127" t="s">
        <v>80</v>
      </c>
      <c r="O76" s="89">
        <f t="shared" si="22"/>
        <v>575400</v>
      </c>
      <c r="P76" s="95"/>
      <c r="Q76" s="95"/>
      <c r="R76" s="95"/>
      <c r="S76" s="95">
        <v>2079000</v>
      </c>
      <c r="T76" s="95">
        <v>1854833.21</v>
      </c>
      <c r="U76" s="88">
        <f t="shared" si="33"/>
        <v>68</v>
      </c>
      <c r="V76" s="100" t="s">
        <v>101</v>
      </c>
      <c r="W76" s="127" t="s">
        <v>80</v>
      </c>
      <c r="X76" s="95"/>
      <c r="Y76" s="95"/>
      <c r="Z76" s="95">
        <v>636918</v>
      </c>
      <c r="AA76" s="95">
        <v>636918</v>
      </c>
      <c r="AB76" s="95"/>
      <c r="AC76" s="95"/>
      <c r="AD76" s="88">
        <f t="shared" si="34"/>
        <v>68</v>
      </c>
      <c r="AE76" s="100" t="s">
        <v>101</v>
      </c>
      <c r="AF76" s="127" t="s">
        <v>80</v>
      </c>
      <c r="AG76" s="95"/>
      <c r="AH76" s="95"/>
      <c r="AI76" s="95"/>
      <c r="AJ76" s="89">
        <f t="shared" si="25"/>
        <v>2715918</v>
      </c>
      <c r="AK76" s="89">
        <f t="shared" si="26"/>
        <v>2491751.21</v>
      </c>
      <c r="AL76" s="88">
        <f t="shared" si="35"/>
        <v>68</v>
      </c>
      <c r="AM76" s="100" t="s">
        <v>101</v>
      </c>
      <c r="AN76" s="127" t="s">
        <v>80</v>
      </c>
      <c r="AO76" s="95">
        <v>0</v>
      </c>
      <c r="AP76" s="95">
        <v>0</v>
      </c>
      <c r="AQ76" s="95"/>
      <c r="AR76" s="89">
        <f t="shared" si="27"/>
        <v>224166.79000000004</v>
      </c>
      <c r="AS76" s="96">
        <f t="shared" si="28"/>
        <v>799566.79</v>
      </c>
      <c r="AT76" s="88">
        <f t="shared" si="36"/>
        <v>68</v>
      </c>
      <c r="AU76" s="100" t="s">
        <v>101</v>
      </c>
      <c r="AV76" s="127" t="s">
        <v>80</v>
      </c>
      <c r="AW76" s="95">
        <v>191956</v>
      </c>
      <c r="AX76" s="95"/>
      <c r="AY76" s="89">
        <f t="shared" si="23"/>
        <v>191956</v>
      </c>
      <c r="AZ76" s="95">
        <v>1174950</v>
      </c>
      <c r="BA76" s="95"/>
      <c r="BB76" s="95">
        <v>946263.77</v>
      </c>
      <c r="BC76" s="88">
        <f t="shared" si="37"/>
        <v>68</v>
      </c>
      <c r="BD76" s="100" t="s">
        <v>101</v>
      </c>
      <c r="BE76" s="127" t="s">
        <v>80</v>
      </c>
      <c r="BF76" s="95">
        <v>-1679647.96</v>
      </c>
      <c r="BG76" s="89">
        <f t="shared" si="24"/>
        <v>-733384.19</v>
      </c>
      <c r="BH76" s="95">
        <v>166044.98000000001</v>
      </c>
      <c r="BI76" s="95"/>
      <c r="BJ76" s="97">
        <f t="shared" si="29"/>
        <v>607610.79</v>
      </c>
      <c r="BK76" s="97">
        <f t="shared" si="30"/>
        <v>799566.79</v>
      </c>
    </row>
    <row r="77" spans="1:63" ht="13.9" customHeight="1">
      <c r="A77" s="88">
        <f t="shared" si="31"/>
        <v>69</v>
      </c>
      <c r="B77" s="99"/>
      <c r="C77" s="100" t="s">
        <v>101</v>
      </c>
      <c r="D77" s="127" t="s">
        <v>74</v>
      </c>
      <c r="E77" s="91">
        <v>9059563</v>
      </c>
      <c r="F77" s="92" t="s">
        <v>158</v>
      </c>
      <c r="G77" s="93"/>
      <c r="H77" s="94"/>
      <c r="I77" s="95"/>
      <c r="J77" s="95">
        <v>20521679.91</v>
      </c>
      <c r="K77" s="95"/>
      <c r="L77" s="88">
        <f t="shared" si="32"/>
        <v>69</v>
      </c>
      <c r="M77" s="100" t="s">
        <v>101</v>
      </c>
      <c r="N77" s="127" t="s">
        <v>74</v>
      </c>
      <c r="O77" s="89">
        <f t="shared" si="22"/>
        <v>20521679.91</v>
      </c>
      <c r="P77" s="95"/>
      <c r="Q77" s="95">
        <v>1468688016</v>
      </c>
      <c r="R77" s="95">
        <v>848081633.92999995</v>
      </c>
      <c r="S77" s="95">
        <v>127217553.90000001</v>
      </c>
      <c r="T77" s="95">
        <v>83793701.370000005</v>
      </c>
      <c r="U77" s="88">
        <f t="shared" si="33"/>
        <v>69</v>
      </c>
      <c r="V77" s="100" t="s">
        <v>101</v>
      </c>
      <c r="W77" s="127" t="s">
        <v>74</v>
      </c>
      <c r="X77" s="95"/>
      <c r="Y77" s="95"/>
      <c r="Z77" s="95">
        <v>52624822</v>
      </c>
      <c r="AA77" s="95">
        <v>27679471.059999999</v>
      </c>
      <c r="AB77" s="95">
        <v>800000</v>
      </c>
      <c r="AC77" s="95">
        <v>15326436.939999999</v>
      </c>
      <c r="AD77" s="88">
        <f t="shared" si="34"/>
        <v>69</v>
      </c>
      <c r="AE77" s="100" t="s">
        <v>101</v>
      </c>
      <c r="AF77" s="127" t="s">
        <v>74</v>
      </c>
      <c r="AG77" s="95"/>
      <c r="AH77" s="95">
        <v>0</v>
      </c>
      <c r="AI77" s="95"/>
      <c r="AJ77" s="89">
        <f t="shared" si="25"/>
        <v>1664656828.8400002</v>
      </c>
      <c r="AK77" s="89">
        <f t="shared" si="26"/>
        <v>959554806.3599999</v>
      </c>
      <c r="AL77" s="88">
        <f t="shared" si="35"/>
        <v>69</v>
      </c>
      <c r="AM77" s="100" t="s">
        <v>101</v>
      </c>
      <c r="AN77" s="127" t="s">
        <v>74</v>
      </c>
      <c r="AO77" s="95">
        <v>275000</v>
      </c>
      <c r="AP77" s="95">
        <v>177604.27</v>
      </c>
      <c r="AQ77" s="95"/>
      <c r="AR77" s="89">
        <f t="shared" si="27"/>
        <v>705199418.21000028</v>
      </c>
      <c r="AS77" s="96">
        <f t="shared" si="28"/>
        <v>725721098.12000024</v>
      </c>
      <c r="AT77" s="88">
        <f t="shared" si="36"/>
        <v>69</v>
      </c>
      <c r="AU77" s="100" t="s">
        <v>101</v>
      </c>
      <c r="AV77" s="127" t="s">
        <v>74</v>
      </c>
      <c r="AW77" s="95">
        <v>0</v>
      </c>
      <c r="AX77" s="95"/>
      <c r="AY77" s="89">
        <f t="shared" si="23"/>
        <v>0</v>
      </c>
      <c r="AZ77" s="95">
        <v>397167766.51999998</v>
      </c>
      <c r="BA77" s="95"/>
      <c r="BB77" s="95">
        <v>-88020050.239999995</v>
      </c>
      <c r="BC77" s="88">
        <f t="shared" si="37"/>
        <v>69</v>
      </c>
      <c r="BD77" s="100" t="s">
        <v>101</v>
      </c>
      <c r="BE77" s="127" t="s">
        <v>74</v>
      </c>
      <c r="BF77" s="95">
        <v>-15093361.82</v>
      </c>
      <c r="BG77" s="89">
        <f t="shared" si="24"/>
        <v>-103113412.06</v>
      </c>
      <c r="BH77" s="95">
        <v>431666743.66000003</v>
      </c>
      <c r="BI77" s="95"/>
      <c r="BJ77" s="97">
        <f t="shared" si="29"/>
        <v>725721098.12</v>
      </c>
      <c r="BK77" s="97">
        <f t="shared" si="30"/>
        <v>725721098.12</v>
      </c>
    </row>
    <row r="78" spans="1:63" ht="13.9" customHeight="1">
      <c r="A78" s="88">
        <f t="shared" si="31"/>
        <v>70</v>
      </c>
      <c r="B78" s="99"/>
      <c r="C78" s="100" t="s">
        <v>101</v>
      </c>
      <c r="D78" s="127" t="s">
        <v>87</v>
      </c>
      <c r="E78" s="91">
        <v>9059571</v>
      </c>
      <c r="F78" s="92" t="s">
        <v>158</v>
      </c>
      <c r="G78" s="93"/>
      <c r="H78" s="94"/>
      <c r="I78" s="95"/>
      <c r="J78" s="95">
        <v>20624198.199999999</v>
      </c>
      <c r="K78" s="95"/>
      <c r="L78" s="88">
        <f t="shared" si="32"/>
        <v>70</v>
      </c>
      <c r="M78" s="100" t="s">
        <v>101</v>
      </c>
      <c r="N78" s="127" t="s">
        <v>87</v>
      </c>
      <c r="O78" s="89">
        <f t="shared" si="22"/>
        <v>20624198.199999999</v>
      </c>
      <c r="P78" s="95"/>
      <c r="Q78" s="95">
        <v>431461821</v>
      </c>
      <c r="R78" s="95">
        <v>240727009.16999999</v>
      </c>
      <c r="S78" s="95">
        <v>29569966</v>
      </c>
      <c r="T78" s="95">
        <v>20570111.219999999</v>
      </c>
      <c r="U78" s="88">
        <f t="shared" si="33"/>
        <v>70</v>
      </c>
      <c r="V78" s="100" t="s">
        <v>101</v>
      </c>
      <c r="W78" s="127" t="s">
        <v>87</v>
      </c>
      <c r="X78" s="95"/>
      <c r="Y78" s="95"/>
      <c r="Z78" s="95">
        <v>26630276</v>
      </c>
      <c r="AA78" s="95">
        <v>8179571.9000000004</v>
      </c>
      <c r="AB78" s="95"/>
      <c r="AC78" s="95">
        <v>1843662</v>
      </c>
      <c r="AD78" s="88">
        <f t="shared" si="34"/>
        <v>70</v>
      </c>
      <c r="AE78" s="100" t="s">
        <v>101</v>
      </c>
      <c r="AF78" s="127" t="s">
        <v>87</v>
      </c>
      <c r="AG78" s="95"/>
      <c r="AH78" s="95">
        <v>1106500</v>
      </c>
      <c r="AI78" s="95">
        <v>673120.92</v>
      </c>
      <c r="AJ78" s="89">
        <f t="shared" si="25"/>
        <v>490612225</v>
      </c>
      <c r="AK78" s="89">
        <f t="shared" si="26"/>
        <v>270149813.20999998</v>
      </c>
      <c r="AL78" s="88">
        <f t="shared" si="35"/>
        <v>70</v>
      </c>
      <c r="AM78" s="100" t="s">
        <v>101</v>
      </c>
      <c r="AN78" s="127" t="s">
        <v>87</v>
      </c>
      <c r="AO78" s="95">
        <v>250000</v>
      </c>
      <c r="AP78" s="95">
        <v>250000.04</v>
      </c>
      <c r="AQ78" s="95"/>
      <c r="AR78" s="89">
        <f t="shared" si="27"/>
        <v>220462411.75000003</v>
      </c>
      <c r="AS78" s="96">
        <f t="shared" si="28"/>
        <v>241086609.95000002</v>
      </c>
      <c r="AT78" s="88">
        <f t="shared" si="36"/>
        <v>70</v>
      </c>
      <c r="AU78" s="100" t="s">
        <v>101</v>
      </c>
      <c r="AV78" s="127" t="s">
        <v>87</v>
      </c>
      <c r="AW78" s="95">
        <v>31000</v>
      </c>
      <c r="AX78" s="95"/>
      <c r="AY78" s="89">
        <f t="shared" si="23"/>
        <v>31000</v>
      </c>
      <c r="AZ78" s="95">
        <v>115716974</v>
      </c>
      <c r="BA78" s="95"/>
      <c r="BB78" s="95">
        <v>62127356.909999996</v>
      </c>
      <c r="BC78" s="88">
        <f t="shared" si="37"/>
        <v>70</v>
      </c>
      <c r="BD78" s="100" t="s">
        <v>101</v>
      </c>
      <c r="BE78" s="127" t="s">
        <v>87</v>
      </c>
      <c r="BF78" s="95">
        <v>35849739.5</v>
      </c>
      <c r="BG78" s="89">
        <f t="shared" si="24"/>
        <v>97977096.409999996</v>
      </c>
      <c r="BH78" s="95">
        <v>27361539.539999999</v>
      </c>
      <c r="BI78" s="95"/>
      <c r="BJ78" s="97">
        <f t="shared" si="29"/>
        <v>241055609.94999999</v>
      </c>
      <c r="BK78" s="97">
        <f t="shared" si="30"/>
        <v>241086609.94999999</v>
      </c>
    </row>
    <row r="79" spans="1:63" ht="13.9" customHeight="1">
      <c r="A79" s="88">
        <f t="shared" si="31"/>
        <v>71</v>
      </c>
      <c r="B79" s="99"/>
      <c r="C79" s="100" t="s">
        <v>101</v>
      </c>
      <c r="D79" s="127" t="s">
        <v>81</v>
      </c>
      <c r="E79" s="91">
        <v>9059601</v>
      </c>
      <c r="F79" s="92" t="s">
        <v>158</v>
      </c>
      <c r="G79" s="93"/>
      <c r="H79" s="94"/>
      <c r="I79" s="95"/>
      <c r="J79" s="95">
        <v>9926356</v>
      </c>
      <c r="K79" s="95"/>
      <c r="L79" s="88">
        <f t="shared" si="32"/>
        <v>71</v>
      </c>
      <c r="M79" s="100" t="s">
        <v>101</v>
      </c>
      <c r="N79" s="127" t="s">
        <v>81</v>
      </c>
      <c r="O79" s="89">
        <f t="shared" si="22"/>
        <v>9926356</v>
      </c>
      <c r="P79" s="95"/>
      <c r="Q79" s="95">
        <v>431709400</v>
      </c>
      <c r="R79" s="95">
        <v>413051519.92000002</v>
      </c>
      <c r="S79" s="95">
        <v>15146114</v>
      </c>
      <c r="T79" s="95">
        <v>12294380.800000001</v>
      </c>
      <c r="U79" s="88">
        <f t="shared" si="33"/>
        <v>71</v>
      </c>
      <c r="V79" s="100" t="s">
        <v>101</v>
      </c>
      <c r="W79" s="127" t="s">
        <v>81</v>
      </c>
      <c r="X79" s="95"/>
      <c r="Y79" s="95"/>
      <c r="Z79" s="95">
        <v>19433333</v>
      </c>
      <c r="AA79" s="95">
        <v>8134906.0099999998</v>
      </c>
      <c r="AB79" s="95"/>
      <c r="AC79" s="95">
        <v>10987061.300000001</v>
      </c>
      <c r="AD79" s="88">
        <f t="shared" si="34"/>
        <v>71</v>
      </c>
      <c r="AE79" s="100" t="s">
        <v>101</v>
      </c>
      <c r="AF79" s="127" t="s">
        <v>81</v>
      </c>
      <c r="AG79" s="95"/>
      <c r="AH79" s="95">
        <v>0</v>
      </c>
      <c r="AI79" s="95"/>
      <c r="AJ79" s="89">
        <f t="shared" si="25"/>
        <v>477275908.30000001</v>
      </c>
      <c r="AK79" s="89">
        <f t="shared" si="26"/>
        <v>433480806.73000002</v>
      </c>
      <c r="AL79" s="88">
        <f t="shared" si="35"/>
        <v>71</v>
      </c>
      <c r="AM79" s="100" t="s">
        <v>101</v>
      </c>
      <c r="AN79" s="127" t="s">
        <v>81</v>
      </c>
      <c r="AO79" s="95"/>
      <c r="AP79" s="95"/>
      <c r="AQ79" s="95"/>
      <c r="AR79" s="89">
        <f t="shared" si="27"/>
        <v>43795101.569999993</v>
      </c>
      <c r="AS79" s="96">
        <f t="shared" si="28"/>
        <v>53721457.569999993</v>
      </c>
      <c r="AT79" s="88">
        <f t="shared" si="36"/>
        <v>71</v>
      </c>
      <c r="AU79" s="100" t="s">
        <v>101</v>
      </c>
      <c r="AV79" s="127" t="s">
        <v>81</v>
      </c>
      <c r="AW79" s="95">
        <v>0</v>
      </c>
      <c r="AX79" s="95"/>
      <c r="AY79" s="89">
        <f t="shared" si="23"/>
        <v>0</v>
      </c>
      <c r="AZ79" s="95">
        <v>178713668.30000001</v>
      </c>
      <c r="BA79" s="95"/>
      <c r="BB79" s="95">
        <v>-44505381.950000003</v>
      </c>
      <c r="BC79" s="88">
        <f t="shared" si="37"/>
        <v>71</v>
      </c>
      <c r="BD79" s="100" t="s">
        <v>101</v>
      </c>
      <c r="BE79" s="127" t="s">
        <v>81</v>
      </c>
      <c r="BF79" s="95">
        <v>-132795253.72</v>
      </c>
      <c r="BG79" s="89">
        <f t="shared" si="24"/>
        <v>-177300635.67000002</v>
      </c>
      <c r="BH79" s="95">
        <v>52308424.939999998</v>
      </c>
      <c r="BI79" s="95"/>
      <c r="BJ79" s="97">
        <f t="shared" si="29"/>
        <v>53721457.569999993</v>
      </c>
      <c r="BK79" s="97">
        <f t="shared" si="30"/>
        <v>53721457.569999993</v>
      </c>
    </row>
    <row r="80" spans="1:63" ht="13.9" customHeight="1">
      <c r="A80" s="88">
        <f t="shared" si="31"/>
        <v>72</v>
      </c>
      <c r="B80" s="99"/>
      <c r="C80" s="100" t="s">
        <v>101</v>
      </c>
      <c r="D80" s="127" t="s">
        <v>76</v>
      </c>
      <c r="E80" s="91">
        <v>9059598</v>
      </c>
      <c r="F80" s="92" t="s">
        <v>158</v>
      </c>
      <c r="G80" s="93"/>
      <c r="H80" s="94"/>
      <c r="I80" s="95">
        <v>0</v>
      </c>
      <c r="J80" s="95">
        <v>26826348.850000001</v>
      </c>
      <c r="K80" s="95"/>
      <c r="L80" s="88">
        <f t="shared" si="32"/>
        <v>72</v>
      </c>
      <c r="M80" s="100" t="s">
        <v>101</v>
      </c>
      <c r="N80" s="127" t="s">
        <v>76</v>
      </c>
      <c r="O80" s="89">
        <f t="shared" si="22"/>
        <v>26826348.850000001</v>
      </c>
      <c r="P80" s="95"/>
      <c r="Q80" s="95">
        <v>246640624</v>
      </c>
      <c r="R80" s="95">
        <v>140249960.28</v>
      </c>
      <c r="S80" s="95">
        <v>70967532.280000001</v>
      </c>
      <c r="T80" s="95">
        <v>48959183.57</v>
      </c>
      <c r="U80" s="88">
        <f t="shared" si="33"/>
        <v>72</v>
      </c>
      <c r="V80" s="100" t="s">
        <v>101</v>
      </c>
      <c r="W80" s="127" t="s">
        <v>76</v>
      </c>
      <c r="X80" s="95">
        <v>32880000</v>
      </c>
      <c r="Y80" s="95">
        <v>6619166.71</v>
      </c>
      <c r="Z80" s="95">
        <v>7790873</v>
      </c>
      <c r="AA80" s="95">
        <v>4269506.91</v>
      </c>
      <c r="AB80" s="95"/>
      <c r="AC80" s="95">
        <v>1590251</v>
      </c>
      <c r="AD80" s="88">
        <f t="shared" si="34"/>
        <v>72</v>
      </c>
      <c r="AE80" s="100" t="s">
        <v>101</v>
      </c>
      <c r="AF80" s="127" t="s">
        <v>76</v>
      </c>
      <c r="AG80" s="95"/>
      <c r="AH80" s="95"/>
      <c r="AI80" s="95"/>
      <c r="AJ80" s="89">
        <f t="shared" si="25"/>
        <v>359869280.27999997</v>
      </c>
      <c r="AK80" s="89">
        <f t="shared" si="26"/>
        <v>200097817.47</v>
      </c>
      <c r="AL80" s="88">
        <f t="shared" si="35"/>
        <v>72</v>
      </c>
      <c r="AM80" s="100" t="s">
        <v>101</v>
      </c>
      <c r="AN80" s="127" t="s">
        <v>76</v>
      </c>
      <c r="AO80" s="95">
        <v>530000</v>
      </c>
      <c r="AP80" s="95">
        <v>530000</v>
      </c>
      <c r="AQ80" s="95"/>
      <c r="AR80" s="89">
        <f t="shared" si="27"/>
        <v>159771462.80999997</v>
      </c>
      <c r="AS80" s="96">
        <f t="shared" si="28"/>
        <v>186597811.65999997</v>
      </c>
      <c r="AT80" s="88">
        <f t="shared" si="36"/>
        <v>72</v>
      </c>
      <c r="AU80" s="100" t="s">
        <v>101</v>
      </c>
      <c r="AV80" s="127" t="s">
        <v>76</v>
      </c>
      <c r="AW80" s="95"/>
      <c r="AX80" s="95"/>
      <c r="AY80" s="89">
        <f t="shared" si="23"/>
        <v>0</v>
      </c>
      <c r="AZ80" s="95">
        <v>221621427.55000001</v>
      </c>
      <c r="BA80" s="95"/>
      <c r="BB80" s="95">
        <v>-74431921.730000004</v>
      </c>
      <c r="BC80" s="88">
        <f t="shared" si="37"/>
        <v>72</v>
      </c>
      <c r="BD80" s="100" t="s">
        <v>101</v>
      </c>
      <c r="BE80" s="127" t="s">
        <v>76</v>
      </c>
      <c r="BF80" s="95">
        <v>21516328.219999999</v>
      </c>
      <c r="BG80" s="89">
        <f t="shared" si="24"/>
        <v>-52915593.510000005</v>
      </c>
      <c r="BH80" s="95">
        <v>17891977.620000001</v>
      </c>
      <c r="BI80" s="95"/>
      <c r="BJ80" s="97">
        <f t="shared" si="29"/>
        <v>186597811.66000003</v>
      </c>
      <c r="BK80" s="97">
        <f t="shared" si="30"/>
        <v>186597811.66000003</v>
      </c>
    </row>
    <row r="81" spans="1:63" ht="13.9" customHeight="1">
      <c r="A81" s="88">
        <f t="shared" si="31"/>
        <v>73</v>
      </c>
      <c r="B81" s="99"/>
      <c r="C81" s="100" t="s">
        <v>101</v>
      </c>
      <c r="D81" s="127" t="s">
        <v>155</v>
      </c>
      <c r="E81" s="91">
        <v>9059598</v>
      </c>
      <c r="F81" s="92" t="s">
        <v>158</v>
      </c>
      <c r="G81" s="93">
        <v>23908628.02</v>
      </c>
      <c r="H81" s="94"/>
      <c r="I81" s="95">
        <v>48299.67</v>
      </c>
      <c r="J81" s="95">
        <v>8467559.5</v>
      </c>
      <c r="K81" s="95"/>
      <c r="L81" s="88">
        <f t="shared" si="32"/>
        <v>73</v>
      </c>
      <c r="M81" s="100" t="s">
        <v>101</v>
      </c>
      <c r="N81" s="127" t="s">
        <v>155</v>
      </c>
      <c r="O81" s="89">
        <f t="shared" si="22"/>
        <v>32424487.190000001</v>
      </c>
      <c r="P81" s="95"/>
      <c r="Q81" s="95"/>
      <c r="R81" s="95"/>
      <c r="S81" s="95">
        <v>4073942</v>
      </c>
      <c r="T81" s="95">
        <v>2557430.14</v>
      </c>
      <c r="U81" s="88">
        <f t="shared" si="33"/>
        <v>73</v>
      </c>
      <c r="V81" s="100" t="s">
        <v>101</v>
      </c>
      <c r="W81" s="127" t="s">
        <v>155</v>
      </c>
      <c r="X81" s="95"/>
      <c r="Y81" s="95"/>
      <c r="Z81" s="95"/>
      <c r="AA81" s="95"/>
      <c r="AB81" s="95"/>
      <c r="AC81" s="95"/>
      <c r="AD81" s="88">
        <f t="shared" si="34"/>
        <v>73</v>
      </c>
      <c r="AE81" s="100" t="s">
        <v>101</v>
      </c>
      <c r="AF81" s="127" t="s">
        <v>155</v>
      </c>
      <c r="AG81" s="95"/>
      <c r="AH81" s="95"/>
      <c r="AI81" s="95"/>
      <c r="AJ81" s="89">
        <f t="shared" si="25"/>
        <v>4073942</v>
      </c>
      <c r="AK81" s="89">
        <f t="shared" si="26"/>
        <v>2557430.14</v>
      </c>
      <c r="AL81" s="88">
        <f t="shared" si="35"/>
        <v>73</v>
      </c>
      <c r="AM81" s="100" t="s">
        <v>101</v>
      </c>
      <c r="AN81" s="127" t="s">
        <v>155</v>
      </c>
      <c r="AO81" s="95">
        <v>1548200</v>
      </c>
      <c r="AP81" s="95">
        <v>1356580</v>
      </c>
      <c r="AQ81" s="95"/>
      <c r="AR81" s="89">
        <f t="shared" si="27"/>
        <v>1708131.8599999999</v>
      </c>
      <c r="AS81" s="96">
        <f t="shared" si="28"/>
        <v>34132619.050000004</v>
      </c>
      <c r="AT81" s="88">
        <f t="shared" si="36"/>
        <v>73</v>
      </c>
      <c r="AU81" s="100" t="s">
        <v>101</v>
      </c>
      <c r="AV81" s="127" t="s">
        <v>155</v>
      </c>
      <c r="AW81" s="95">
        <v>12650.98</v>
      </c>
      <c r="AX81" s="95"/>
      <c r="AY81" s="89">
        <f t="shared" si="23"/>
        <v>12650.98</v>
      </c>
      <c r="AZ81" s="95">
        <v>3645942</v>
      </c>
      <c r="BA81" s="95"/>
      <c r="BB81" s="95">
        <v>25604846.739999998</v>
      </c>
      <c r="BC81" s="88">
        <f t="shared" si="37"/>
        <v>73</v>
      </c>
      <c r="BD81" s="100" t="s">
        <v>101</v>
      </c>
      <c r="BE81" s="127" t="s">
        <v>155</v>
      </c>
      <c r="BF81" s="95">
        <v>4869179.33</v>
      </c>
      <c r="BG81" s="89">
        <f t="shared" si="24"/>
        <v>30474026.07</v>
      </c>
      <c r="BH81" s="95"/>
      <c r="BI81" s="95"/>
      <c r="BJ81" s="97">
        <f t="shared" si="29"/>
        <v>34119968.07</v>
      </c>
      <c r="BK81" s="97">
        <f t="shared" si="30"/>
        <v>34132619.049999997</v>
      </c>
    </row>
    <row r="82" spans="1:63" ht="13.9" customHeight="1">
      <c r="A82" s="88">
        <f t="shared" si="31"/>
        <v>74</v>
      </c>
      <c r="B82" s="99"/>
      <c r="C82" s="100" t="s">
        <v>124</v>
      </c>
      <c r="D82" s="92" t="s">
        <v>79</v>
      </c>
      <c r="E82" s="125">
        <v>9059628</v>
      </c>
      <c r="F82" s="92" t="s">
        <v>158</v>
      </c>
      <c r="G82" s="93"/>
      <c r="H82" s="94"/>
      <c r="I82" s="95">
        <v>1506822</v>
      </c>
      <c r="J82" s="95">
        <v>30399520</v>
      </c>
      <c r="K82" s="95"/>
      <c r="L82" s="88">
        <f t="shared" si="32"/>
        <v>74</v>
      </c>
      <c r="M82" s="100" t="s">
        <v>124</v>
      </c>
      <c r="N82" s="92" t="s">
        <v>79</v>
      </c>
      <c r="O82" s="89">
        <f t="shared" si="22"/>
        <v>31906342</v>
      </c>
      <c r="P82" s="95"/>
      <c r="Q82" s="95">
        <v>675006366</v>
      </c>
      <c r="R82" s="95">
        <v>231771592.31999999</v>
      </c>
      <c r="S82" s="95">
        <v>296979263.19</v>
      </c>
      <c r="T82" s="95">
        <v>129645097.08</v>
      </c>
      <c r="U82" s="88">
        <f t="shared" si="33"/>
        <v>74</v>
      </c>
      <c r="V82" s="100" t="s">
        <v>124</v>
      </c>
      <c r="W82" s="92" t="s">
        <v>79</v>
      </c>
      <c r="X82" s="95">
        <v>159243168.19999999</v>
      </c>
      <c r="Y82" s="95">
        <v>76166389.010000005</v>
      </c>
      <c r="Z82" s="95">
        <v>38817655.68</v>
      </c>
      <c r="AA82" s="95">
        <v>32712906.66</v>
      </c>
      <c r="AB82" s="95"/>
      <c r="AC82" s="95"/>
      <c r="AD82" s="88">
        <f t="shared" si="34"/>
        <v>74</v>
      </c>
      <c r="AE82" s="100" t="s">
        <v>124</v>
      </c>
      <c r="AF82" s="92" t="s">
        <v>79</v>
      </c>
      <c r="AG82" s="95"/>
      <c r="AH82" s="95">
        <v>561224171.04999995</v>
      </c>
      <c r="AI82" s="95">
        <v>229723501.75999999</v>
      </c>
      <c r="AJ82" s="89">
        <f t="shared" si="25"/>
        <v>1731270624.1200001</v>
      </c>
      <c r="AK82" s="89">
        <f t="shared" si="26"/>
        <v>700019486.82999992</v>
      </c>
      <c r="AL82" s="88">
        <f t="shared" si="35"/>
        <v>74</v>
      </c>
      <c r="AM82" s="100" t="s">
        <v>124</v>
      </c>
      <c r="AN82" s="92" t="s">
        <v>79</v>
      </c>
      <c r="AO82" s="95">
        <v>1236840</v>
      </c>
      <c r="AP82" s="95">
        <v>1209965.18</v>
      </c>
      <c r="AQ82" s="95"/>
      <c r="AR82" s="89">
        <f t="shared" si="27"/>
        <v>1031278012.1100003</v>
      </c>
      <c r="AS82" s="96">
        <f t="shared" si="28"/>
        <v>1063184354.1100003</v>
      </c>
      <c r="AT82" s="88">
        <f t="shared" si="36"/>
        <v>74</v>
      </c>
      <c r="AU82" s="100" t="s">
        <v>124</v>
      </c>
      <c r="AV82" s="92" t="s">
        <v>79</v>
      </c>
      <c r="AW82" s="95">
        <v>1413386</v>
      </c>
      <c r="AX82" s="95"/>
      <c r="AY82" s="89">
        <f t="shared" si="23"/>
        <v>1413386</v>
      </c>
      <c r="AZ82" s="95">
        <v>783588832.44000006</v>
      </c>
      <c r="BA82" s="95"/>
      <c r="BB82" s="95">
        <v>91290856.489999995</v>
      </c>
      <c r="BC82" s="88">
        <f t="shared" si="37"/>
        <v>74</v>
      </c>
      <c r="BD82" s="100" t="s">
        <v>124</v>
      </c>
      <c r="BE82" s="92" t="s">
        <v>79</v>
      </c>
      <c r="BF82" s="95">
        <v>81505441.120000005</v>
      </c>
      <c r="BG82" s="89">
        <f t="shared" si="24"/>
        <v>172796297.61000001</v>
      </c>
      <c r="BH82" s="95">
        <v>105385838.06</v>
      </c>
      <c r="BI82" s="95"/>
      <c r="BJ82" s="97">
        <f t="shared" si="29"/>
        <v>1061770968.1100001</v>
      </c>
      <c r="BK82" s="97">
        <f t="shared" si="30"/>
        <v>1063184354.1100001</v>
      </c>
    </row>
    <row r="83" spans="1:63" ht="13.9" customHeight="1">
      <c r="A83" s="88">
        <f t="shared" si="31"/>
        <v>75</v>
      </c>
      <c r="B83" s="99"/>
      <c r="C83" s="100" t="s">
        <v>124</v>
      </c>
      <c r="D83" s="124" t="s">
        <v>80</v>
      </c>
      <c r="E83" s="125">
        <v>9058796</v>
      </c>
      <c r="F83" s="92" t="s">
        <v>158</v>
      </c>
      <c r="G83" s="93"/>
      <c r="H83" s="94"/>
      <c r="I83" s="95"/>
      <c r="J83" s="95">
        <v>725350</v>
      </c>
      <c r="K83" s="95"/>
      <c r="L83" s="88">
        <f t="shared" si="32"/>
        <v>75</v>
      </c>
      <c r="M83" s="100" t="s">
        <v>124</v>
      </c>
      <c r="N83" s="124" t="s">
        <v>80</v>
      </c>
      <c r="O83" s="89">
        <f t="shared" si="22"/>
        <v>725350</v>
      </c>
      <c r="P83" s="95"/>
      <c r="Q83" s="95"/>
      <c r="R83" s="95"/>
      <c r="S83" s="95">
        <v>1017000</v>
      </c>
      <c r="T83" s="95">
        <v>633033.32999999996</v>
      </c>
      <c r="U83" s="88">
        <f t="shared" si="33"/>
        <v>75</v>
      </c>
      <c r="V83" s="100" t="s">
        <v>124</v>
      </c>
      <c r="W83" s="124" t="s">
        <v>80</v>
      </c>
      <c r="X83" s="95"/>
      <c r="Y83" s="95"/>
      <c r="Z83" s="95">
        <v>3723916.73</v>
      </c>
      <c r="AA83" s="95">
        <v>3297959.16</v>
      </c>
      <c r="AB83" s="95"/>
      <c r="AC83" s="95"/>
      <c r="AD83" s="88">
        <f t="shared" si="34"/>
        <v>75</v>
      </c>
      <c r="AE83" s="100" t="s">
        <v>124</v>
      </c>
      <c r="AF83" s="124" t="s">
        <v>80</v>
      </c>
      <c r="AG83" s="95"/>
      <c r="AH83" s="95">
        <v>5000</v>
      </c>
      <c r="AI83" s="95"/>
      <c r="AJ83" s="89">
        <f t="shared" si="25"/>
        <v>4745916.7300000004</v>
      </c>
      <c r="AK83" s="89">
        <f t="shared" si="26"/>
        <v>3930992.49</v>
      </c>
      <c r="AL83" s="88">
        <f t="shared" si="35"/>
        <v>75</v>
      </c>
      <c r="AM83" s="100" t="s">
        <v>124</v>
      </c>
      <c r="AN83" s="124" t="s">
        <v>80</v>
      </c>
      <c r="AO83" s="95"/>
      <c r="AP83" s="95"/>
      <c r="AQ83" s="95"/>
      <c r="AR83" s="89">
        <f t="shared" si="27"/>
        <v>814924.24000000022</v>
      </c>
      <c r="AS83" s="96">
        <f t="shared" si="28"/>
        <v>1540274.2400000002</v>
      </c>
      <c r="AT83" s="88">
        <f t="shared" si="36"/>
        <v>75</v>
      </c>
      <c r="AU83" s="100" t="s">
        <v>124</v>
      </c>
      <c r="AV83" s="124" t="s">
        <v>80</v>
      </c>
      <c r="AW83" s="95">
        <v>1065100</v>
      </c>
      <c r="AX83" s="95"/>
      <c r="AY83" s="89">
        <f t="shared" si="23"/>
        <v>1065100</v>
      </c>
      <c r="AZ83" s="95">
        <v>3052730</v>
      </c>
      <c r="BA83" s="95"/>
      <c r="BB83" s="95">
        <v>-2519831.2799999998</v>
      </c>
      <c r="BC83" s="88">
        <f t="shared" si="37"/>
        <v>75</v>
      </c>
      <c r="BD83" s="100" t="s">
        <v>124</v>
      </c>
      <c r="BE83" s="124" t="s">
        <v>80</v>
      </c>
      <c r="BF83" s="95">
        <v>-301942.03999999998</v>
      </c>
      <c r="BG83" s="89">
        <f t="shared" si="24"/>
        <v>-2821773.32</v>
      </c>
      <c r="BH83" s="95">
        <v>244217.56</v>
      </c>
      <c r="BI83" s="95"/>
      <c r="BJ83" s="97">
        <f t="shared" si="29"/>
        <v>475174.24000000017</v>
      </c>
      <c r="BK83" s="97">
        <f t="shared" si="30"/>
        <v>1540274.2400000002</v>
      </c>
    </row>
    <row r="84" spans="1:63" ht="13.9" customHeight="1">
      <c r="A84" s="88">
        <f t="shared" si="31"/>
        <v>76</v>
      </c>
      <c r="B84" s="99"/>
      <c r="C84" s="100" t="s">
        <v>124</v>
      </c>
      <c r="D84" s="100" t="s">
        <v>74</v>
      </c>
      <c r="E84" s="125">
        <v>9059636</v>
      </c>
      <c r="F84" s="92" t="s">
        <v>158</v>
      </c>
      <c r="G84" s="93"/>
      <c r="H84" s="94"/>
      <c r="I84" s="95">
        <v>7233309</v>
      </c>
      <c r="J84" s="95">
        <v>93009847.200000003</v>
      </c>
      <c r="K84" s="95"/>
      <c r="L84" s="88">
        <f t="shared" si="32"/>
        <v>76</v>
      </c>
      <c r="M84" s="100" t="s">
        <v>124</v>
      </c>
      <c r="N84" s="100" t="s">
        <v>74</v>
      </c>
      <c r="O84" s="89">
        <f t="shared" si="22"/>
        <v>100243156.2</v>
      </c>
      <c r="P84" s="95"/>
      <c r="Q84" s="95">
        <v>3135928652</v>
      </c>
      <c r="R84" s="95">
        <v>1010418741.67</v>
      </c>
      <c r="S84" s="95">
        <v>149410607.19</v>
      </c>
      <c r="T84" s="95">
        <v>77758375.700000003</v>
      </c>
      <c r="U84" s="88">
        <f t="shared" si="33"/>
        <v>76</v>
      </c>
      <c r="V84" s="100" t="s">
        <v>124</v>
      </c>
      <c r="W84" s="100" t="s">
        <v>74</v>
      </c>
      <c r="X84" s="95">
        <v>9600000</v>
      </c>
      <c r="Y84" s="95">
        <v>9600000</v>
      </c>
      <c r="Z84" s="95">
        <v>107303542.15000001</v>
      </c>
      <c r="AA84" s="95">
        <v>69272465.400000006</v>
      </c>
      <c r="AB84" s="95"/>
      <c r="AC84" s="95">
        <v>16226875.6</v>
      </c>
      <c r="AD84" s="88">
        <f t="shared" si="34"/>
        <v>76</v>
      </c>
      <c r="AE84" s="100" t="s">
        <v>124</v>
      </c>
      <c r="AF84" s="100" t="s">
        <v>74</v>
      </c>
      <c r="AG84" s="95"/>
      <c r="AH84" s="95">
        <v>15059147</v>
      </c>
      <c r="AI84" s="95">
        <v>14710792.24</v>
      </c>
      <c r="AJ84" s="89">
        <f t="shared" si="25"/>
        <v>3433528823.9400001</v>
      </c>
      <c r="AK84" s="89">
        <f t="shared" si="26"/>
        <v>1181760375.01</v>
      </c>
      <c r="AL84" s="88">
        <f t="shared" si="35"/>
        <v>76</v>
      </c>
      <c r="AM84" s="100" t="s">
        <v>124</v>
      </c>
      <c r="AN84" s="100" t="s">
        <v>74</v>
      </c>
      <c r="AO84" s="95">
        <v>695000</v>
      </c>
      <c r="AP84" s="95">
        <v>469500.02</v>
      </c>
      <c r="AQ84" s="95"/>
      <c r="AR84" s="89">
        <f t="shared" si="27"/>
        <v>2251993948.9100003</v>
      </c>
      <c r="AS84" s="96">
        <f t="shared" si="28"/>
        <v>2352237105.1100001</v>
      </c>
      <c r="AT84" s="88">
        <f t="shared" si="36"/>
        <v>76</v>
      </c>
      <c r="AU84" s="100" t="s">
        <v>124</v>
      </c>
      <c r="AV84" s="100" t="s">
        <v>74</v>
      </c>
      <c r="AW84" s="95"/>
      <c r="AX84" s="95"/>
      <c r="AY84" s="89">
        <f t="shared" si="23"/>
        <v>0</v>
      </c>
      <c r="AZ84" s="95">
        <v>2386109707.02</v>
      </c>
      <c r="BA84" s="95"/>
      <c r="BB84" s="95">
        <v>-297934384.60000002</v>
      </c>
      <c r="BC84" s="88">
        <f t="shared" si="37"/>
        <v>76</v>
      </c>
      <c r="BD84" s="100" t="s">
        <v>124</v>
      </c>
      <c r="BE84" s="100" t="s">
        <v>74</v>
      </c>
      <c r="BF84" s="95">
        <v>-51356003.310000002</v>
      </c>
      <c r="BG84" s="89">
        <f t="shared" si="24"/>
        <v>-349290387.91000003</v>
      </c>
      <c r="BH84" s="95">
        <v>315417786</v>
      </c>
      <c r="BI84" s="95"/>
      <c r="BJ84" s="97">
        <f t="shared" si="29"/>
        <v>2352237105.1099997</v>
      </c>
      <c r="BK84" s="97">
        <f t="shared" si="30"/>
        <v>2352237105.1099997</v>
      </c>
    </row>
    <row r="85" spans="1:63" ht="13.9" customHeight="1">
      <c r="A85" s="88">
        <f t="shared" si="31"/>
        <v>77</v>
      </c>
      <c r="B85" s="99"/>
      <c r="C85" s="124" t="s">
        <v>124</v>
      </c>
      <c r="D85" s="124" t="s">
        <v>87</v>
      </c>
      <c r="E85" s="125">
        <v>9059644</v>
      </c>
      <c r="F85" s="92" t="s">
        <v>158</v>
      </c>
      <c r="G85" s="93"/>
      <c r="H85" s="94"/>
      <c r="I85" s="95"/>
      <c r="J85" s="95">
        <v>31072603.199999999</v>
      </c>
      <c r="K85" s="95"/>
      <c r="L85" s="88">
        <f t="shared" si="32"/>
        <v>77</v>
      </c>
      <c r="M85" s="124" t="s">
        <v>124</v>
      </c>
      <c r="N85" s="124" t="s">
        <v>87</v>
      </c>
      <c r="O85" s="89">
        <f t="shared" si="22"/>
        <v>31072603.199999999</v>
      </c>
      <c r="P85" s="95"/>
      <c r="Q85" s="95">
        <v>980478900</v>
      </c>
      <c r="R85" s="95">
        <v>930883229.73000002</v>
      </c>
      <c r="S85" s="95">
        <v>33722334</v>
      </c>
      <c r="T85" s="95">
        <v>24066923.5</v>
      </c>
      <c r="U85" s="88">
        <f t="shared" si="33"/>
        <v>77</v>
      </c>
      <c r="V85" s="124" t="s">
        <v>124</v>
      </c>
      <c r="W85" s="124" t="s">
        <v>87</v>
      </c>
      <c r="X85" s="95"/>
      <c r="Y85" s="95"/>
      <c r="Z85" s="95">
        <v>28915348.109999999</v>
      </c>
      <c r="AA85" s="95">
        <v>23209687.140000001</v>
      </c>
      <c r="AB85" s="95"/>
      <c r="AC85" s="95">
        <v>35000</v>
      </c>
      <c r="AD85" s="88">
        <f t="shared" si="34"/>
        <v>77</v>
      </c>
      <c r="AE85" s="124" t="s">
        <v>124</v>
      </c>
      <c r="AF85" s="124" t="s">
        <v>87</v>
      </c>
      <c r="AG85" s="95"/>
      <c r="AH85" s="95">
        <v>175750</v>
      </c>
      <c r="AI85" s="95">
        <v>175750</v>
      </c>
      <c r="AJ85" s="89">
        <f t="shared" si="25"/>
        <v>1043327332.11</v>
      </c>
      <c r="AK85" s="89">
        <f t="shared" si="26"/>
        <v>978335590.37</v>
      </c>
      <c r="AL85" s="88">
        <f t="shared" si="35"/>
        <v>77</v>
      </c>
      <c r="AM85" s="124" t="s">
        <v>124</v>
      </c>
      <c r="AN85" s="124" t="s">
        <v>87</v>
      </c>
      <c r="AO85" s="95">
        <v>645000</v>
      </c>
      <c r="AP85" s="95">
        <v>393083.36</v>
      </c>
      <c r="AQ85" s="95"/>
      <c r="AR85" s="89">
        <f t="shared" si="27"/>
        <v>65243658.38000001</v>
      </c>
      <c r="AS85" s="96">
        <f t="shared" si="28"/>
        <v>96316261.580000013</v>
      </c>
      <c r="AT85" s="88">
        <f t="shared" si="36"/>
        <v>77</v>
      </c>
      <c r="AU85" s="124" t="s">
        <v>124</v>
      </c>
      <c r="AV85" s="124" t="s">
        <v>87</v>
      </c>
      <c r="AW85" s="95"/>
      <c r="AX85" s="95"/>
      <c r="AY85" s="89">
        <f t="shared" si="23"/>
        <v>0</v>
      </c>
      <c r="AZ85" s="95">
        <v>196300654.36000001</v>
      </c>
      <c r="BA85" s="95"/>
      <c r="BB85" s="95">
        <v>-74369030.969999999</v>
      </c>
      <c r="BC85" s="88">
        <f t="shared" si="37"/>
        <v>77</v>
      </c>
      <c r="BD85" s="124" t="s">
        <v>124</v>
      </c>
      <c r="BE85" s="124" t="s">
        <v>87</v>
      </c>
      <c r="BF85" s="95">
        <v>-28991879.809999999</v>
      </c>
      <c r="BG85" s="89">
        <f t="shared" si="24"/>
        <v>-103360910.78</v>
      </c>
      <c r="BH85" s="95">
        <v>3376518</v>
      </c>
      <c r="BI85" s="95"/>
      <c r="BJ85" s="97">
        <f t="shared" si="29"/>
        <v>96316261.580000013</v>
      </c>
      <c r="BK85" s="97">
        <f t="shared" si="30"/>
        <v>96316261.580000013</v>
      </c>
    </row>
    <row r="86" spans="1:63" ht="13.9" customHeight="1">
      <c r="A86" s="88">
        <f t="shared" si="31"/>
        <v>78</v>
      </c>
      <c r="B86" s="99"/>
      <c r="C86" s="124" t="s">
        <v>124</v>
      </c>
      <c r="D86" s="92" t="s">
        <v>81</v>
      </c>
      <c r="E86" s="122">
        <v>9059679</v>
      </c>
      <c r="F86" s="92" t="s">
        <v>158</v>
      </c>
      <c r="G86" s="93"/>
      <c r="H86" s="94"/>
      <c r="I86" s="95"/>
      <c r="J86" s="95">
        <v>4460200</v>
      </c>
      <c r="K86" s="95"/>
      <c r="L86" s="88">
        <f t="shared" si="32"/>
        <v>78</v>
      </c>
      <c r="M86" s="124" t="s">
        <v>124</v>
      </c>
      <c r="N86" s="92" t="s">
        <v>81</v>
      </c>
      <c r="O86" s="89">
        <f t="shared" si="22"/>
        <v>4460200</v>
      </c>
      <c r="P86" s="95"/>
      <c r="Q86" s="95">
        <v>640887126</v>
      </c>
      <c r="R86" s="95">
        <v>374064315.47000003</v>
      </c>
      <c r="S86" s="95">
        <v>14462166.73</v>
      </c>
      <c r="T86" s="95">
        <v>8299044.6100000003</v>
      </c>
      <c r="U86" s="88">
        <f t="shared" si="33"/>
        <v>78</v>
      </c>
      <c r="V86" s="124" t="s">
        <v>124</v>
      </c>
      <c r="W86" s="92" t="s">
        <v>81</v>
      </c>
      <c r="X86" s="95"/>
      <c r="Y86" s="95"/>
      <c r="Z86" s="95">
        <v>14745536</v>
      </c>
      <c r="AA86" s="95">
        <v>10705765.85</v>
      </c>
      <c r="AB86" s="95"/>
      <c r="AC86" s="95">
        <v>12030478</v>
      </c>
      <c r="AD86" s="88">
        <f t="shared" si="34"/>
        <v>78</v>
      </c>
      <c r="AE86" s="124" t="s">
        <v>124</v>
      </c>
      <c r="AF86" s="92" t="s">
        <v>81</v>
      </c>
      <c r="AG86" s="95"/>
      <c r="AH86" s="95">
        <v>559600</v>
      </c>
      <c r="AI86" s="95">
        <v>93000</v>
      </c>
      <c r="AJ86" s="89">
        <f t="shared" si="25"/>
        <v>682684906.73000002</v>
      </c>
      <c r="AK86" s="89">
        <f t="shared" si="26"/>
        <v>393162125.93000007</v>
      </c>
      <c r="AL86" s="88">
        <f t="shared" si="35"/>
        <v>78</v>
      </c>
      <c r="AM86" s="124" t="s">
        <v>124</v>
      </c>
      <c r="AN86" s="92" t="s">
        <v>81</v>
      </c>
      <c r="AO86" s="95">
        <v>100000</v>
      </c>
      <c r="AP86" s="95">
        <v>100000</v>
      </c>
      <c r="AQ86" s="95"/>
      <c r="AR86" s="89">
        <f t="shared" si="27"/>
        <v>289522780.79999995</v>
      </c>
      <c r="AS86" s="96">
        <f t="shared" si="28"/>
        <v>293982980.79999995</v>
      </c>
      <c r="AT86" s="88">
        <f t="shared" si="36"/>
        <v>78</v>
      </c>
      <c r="AU86" s="124" t="s">
        <v>124</v>
      </c>
      <c r="AV86" s="92" t="s">
        <v>81</v>
      </c>
      <c r="AW86" s="95"/>
      <c r="AX86" s="95"/>
      <c r="AY86" s="89">
        <f t="shared" si="23"/>
        <v>0</v>
      </c>
      <c r="AZ86" s="95">
        <v>104389040.76000001</v>
      </c>
      <c r="BA86" s="95"/>
      <c r="BB86" s="95">
        <v>142874233.22999999</v>
      </c>
      <c r="BC86" s="88">
        <f t="shared" si="37"/>
        <v>78</v>
      </c>
      <c r="BD86" s="124" t="s">
        <v>124</v>
      </c>
      <c r="BE86" s="92" t="s">
        <v>81</v>
      </c>
      <c r="BF86" s="95">
        <v>-17195030.050000001</v>
      </c>
      <c r="BG86" s="89">
        <f t="shared" si="24"/>
        <v>125679203.17999999</v>
      </c>
      <c r="BH86" s="95">
        <v>63914736.859999999</v>
      </c>
      <c r="BI86" s="95"/>
      <c r="BJ86" s="97">
        <f t="shared" si="29"/>
        <v>293982980.80000001</v>
      </c>
      <c r="BK86" s="97">
        <f t="shared" si="30"/>
        <v>293982980.80000001</v>
      </c>
    </row>
    <row r="87" spans="1:63" ht="13.9" customHeight="1">
      <c r="A87" s="88">
        <f t="shared" si="31"/>
        <v>79</v>
      </c>
      <c r="B87" s="99"/>
      <c r="C87" s="100" t="s">
        <v>124</v>
      </c>
      <c r="D87" s="100" t="s">
        <v>76</v>
      </c>
      <c r="E87" s="125">
        <v>9059652</v>
      </c>
      <c r="F87" s="92" t="s">
        <v>158</v>
      </c>
      <c r="G87" s="93"/>
      <c r="H87" s="94"/>
      <c r="I87" s="95">
        <v>187500.9</v>
      </c>
      <c r="J87" s="95">
        <v>34641269.649999999</v>
      </c>
      <c r="K87" s="95"/>
      <c r="L87" s="88">
        <f t="shared" si="32"/>
        <v>79</v>
      </c>
      <c r="M87" s="100" t="s">
        <v>124</v>
      </c>
      <c r="N87" s="100" t="s">
        <v>76</v>
      </c>
      <c r="O87" s="89">
        <f t="shared" si="22"/>
        <v>34828770.549999997</v>
      </c>
      <c r="P87" s="95"/>
      <c r="Q87" s="95">
        <v>481880800</v>
      </c>
      <c r="R87" s="95">
        <v>102922295.81</v>
      </c>
      <c r="S87" s="95">
        <v>68846406.659999996</v>
      </c>
      <c r="T87" s="95">
        <v>54617158.630000003</v>
      </c>
      <c r="U87" s="88">
        <f t="shared" si="33"/>
        <v>79</v>
      </c>
      <c r="V87" s="100" t="s">
        <v>124</v>
      </c>
      <c r="W87" s="100" t="s">
        <v>76</v>
      </c>
      <c r="X87" s="95">
        <v>19560000</v>
      </c>
      <c r="Y87" s="95">
        <v>12666118.01</v>
      </c>
      <c r="Z87" s="95">
        <v>8902985.3200000003</v>
      </c>
      <c r="AA87" s="95">
        <v>5833060.7000000002</v>
      </c>
      <c r="AB87" s="95"/>
      <c r="AC87" s="95"/>
      <c r="AD87" s="88">
        <f t="shared" si="34"/>
        <v>79</v>
      </c>
      <c r="AE87" s="100" t="s">
        <v>124</v>
      </c>
      <c r="AF87" s="100" t="s">
        <v>76</v>
      </c>
      <c r="AG87" s="95"/>
      <c r="AH87" s="95">
        <v>1853920</v>
      </c>
      <c r="AI87" s="95">
        <v>1003920</v>
      </c>
      <c r="AJ87" s="89">
        <f t="shared" si="25"/>
        <v>581044111.98000002</v>
      </c>
      <c r="AK87" s="89">
        <f t="shared" si="26"/>
        <v>177042553.14999998</v>
      </c>
      <c r="AL87" s="88">
        <f t="shared" si="35"/>
        <v>79</v>
      </c>
      <c r="AM87" s="100" t="s">
        <v>124</v>
      </c>
      <c r="AN87" s="100" t="s">
        <v>76</v>
      </c>
      <c r="AO87" s="95">
        <v>250000</v>
      </c>
      <c r="AP87" s="95">
        <v>250000</v>
      </c>
      <c r="AQ87" s="95"/>
      <c r="AR87" s="89">
        <f t="shared" si="27"/>
        <v>404001558.83000004</v>
      </c>
      <c r="AS87" s="96">
        <f t="shared" si="28"/>
        <v>438830329.38000005</v>
      </c>
      <c r="AT87" s="88">
        <f t="shared" si="36"/>
        <v>79</v>
      </c>
      <c r="AU87" s="100" t="s">
        <v>124</v>
      </c>
      <c r="AV87" s="100" t="s">
        <v>76</v>
      </c>
      <c r="AW87" s="95"/>
      <c r="AX87" s="95"/>
      <c r="AY87" s="89">
        <f t="shared" si="23"/>
        <v>0</v>
      </c>
      <c r="AZ87" s="95">
        <v>212193712.25</v>
      </c>
      <c r="BA87" s="95"/>
      <c r="BB87" s="95">
        <v>-117986827.53</v>
      </c>
      <c r="BC87" s="88">
        <f t="shared" si="37"/>
        <v>79</v>
      </c>
      <c r="BD87" s="100" t="s">
        <v>124</v>
      </c>
      <c r="BE87" s="100" t="s">
        <v>76</v>
      </c>
      <c r="BF87" s="95">
        <v>-2218514.87</v>
      </c>
      <c r="BG87" s="89">
        <f t="shared" si="24"/>
        <v>-120205342.40000001</v>
      </c>
      <c r="BH87" s="95">
        <v>346841959.52999997</v>
      </c>
      <c r="BI87" s="95"/>
      <c r="BJ87" s="97">
        <f t="shared" si="29"/>
        <v>438830329.38</v>
      </c>
      <c r="BK87" s="97">
        <f t="shared" si="30"/>
        <v>438830329.38</v>
      </c>
    </row>
    <row r="88" spans="1:63" ht="13.9" customHeight="1">
      <c r="A88" s="88">
        <f t="shared" si="31"/>
        <v>80</v>
      </c>
      <c r="B88" s="99"/>
      <c r="C88" s="100" t="s">
        <v>124</v>
      </c>
      <c r="D88" s="100" t="s">
        <v>155</v>
      </c>
      <c r="E88" s="125">
        <v>9059652</v>
      </c>
      <c r="F88" s="92" t="s">
        <v>158</v>
      </c>
      <c r="G88" s="93">
        <v>4620157.05</v>
      </c>
      <c r="H88" s="94"/>
      <c r="I88" s="95"/>
      <c r="J88" s="95">
        <v>16252306.99</v>
      </c>
      <c r="K88" s="95"/>
      <c r="L88" s="88">
        <f t="shared" si="32"/>
        <v>80</v>
      </c>
      <c r="M88" s="100" t="s">
        <v>124</v>
      </c>
      <c r="N88" s="100" t="s">
        <v>155</v>
      </c>
      <c r="O88" s="89">
        <f t="shared" si="22"/>
        <v>20872464.039999999</v>
      </c>
      <c r="P88" s="95"/>
      <c r="Q88" s="95"/>
      <c r="R88" s="95"/>
      <c r="S88" s="95">
        <v>2170150</v>
      </c>
      <c r="T88" s="95">
        <v>1583489</v>
      </c>
      <c r="U88" s="88">
        <f t="shared" si="33"/>
        <v>80</v>
      </c>
      <c r="V88" s="100" t="s">
        <v>124</v>
      </c>
      <c r="W88" s="100" t="s">
        <v>155</v>
      </c>
      <c r="X88" s="95"/>
      <c r="Y88" s="95"/>
      <c r="Z88" s="95">
        <v>1542450</v>
      </c>
      <c r="AA88" s="95">
        <v>843090</v>
      </c>
      <c r="AB88" s="95"/>
      <c r="AC88" s="95"/>
      <c r="AD88" s="88">
        <f t="shared" si="34"/>
        <v>80</v>
      </c>
      <c r="AE88" s="100" t="s">
        <v>124</v>
      </c>
      <c r="AF88" s="100" t="s">
        <v>155</v>
      </c>
      <c r="AG88" s="95"/>
      <c r="AH88" s="95">
        <v>875000</v>
      </c>
      <c r="AI88" s="95">
        <v>792211</v>
      </c>
      <c r="AJ88" s="89">
        <f t="shared" si="25"/>
        <v>4587600</v>
      </c>
      <c r="AK88" s="89">
        <f t="shared" si="26"/>
        <v>3218790</v>
      </c>
      <c r="AL88" s="88">
        <f t="shared" si="35"/>
        <v>80</v>
      </c>
      <c r="AM88" s="100" t="s">
        <v>124</v>
      </c>
      <c r="AN88" s="100" t="s">
        <v>155</v>
      </c>
      <c r="AO88" s="95"/>
      <c r="AP88" s="95"/>
      <c r="AQ88" s="95"/>
      <c r="AR88" s="89">
        <f t="shared" si="27"/>
        <v>1368810</v>
      </c>
      <c r="AS88" s="96">
        <f t="shared" si="28"/>
        <v>22241274.039999999</v>
      </c>
      <c r="AT88" s="88">
        <f t="shared" si="36"/>
        <v>80</v>
      </c>
      <c r="AU88" s="100" t="s">
        <v>124</v>
      </c>
      <c r="AV88" s="100" t="s">
        <v>155</v>
      </c>
      <c r="AW88" s="95"/>
      <c r="AX88" s="95"/>
      <c r="AY88" s="89">
        <f t="shared" si="23"/>
        <v>0</v>
      </c>
      <c r="AZ88" s="95">
        <v>4234400.1500000004</v>
      </c>
      <c r="BA88" s="95"/>
      <c r="BB88" s="95">
        <v>16589610.109999999</v>
      </c>
      <c r="BC88" s="88">
        <f t="shared" si="37"/>
        <v>80</v>
      </c>
      <c r="BD88" s="100" t="s">
        <v>124</v>
      </c>
      <c r="BE88" s="100" t="s">
        <v>155</v>
      </c>
      <c r="BF88" s="95">
        <v>1417263.78</v>
      </c>
      <c r="BG88" s="89">
        <f t="shared" si="24"/>
        <v>18006873.890000001</v>
      </c>
      <c r="BH88" s="95"/>
      <c r="BI88" s="95"/>
      <c r="BJ88" s="97">
        <f t="shared" si="29"/>
        <v>22241274.039999999</v>
      </c>
      <c r="BK88" s="97">
        <f t="shared" si="30"/>
        <v>22241274.039999999</v>
      </c>
    </row>
    <row r="89" spans="1:63" ht="13.9" customHeight="1">
      <c r="A89" s="88">
        <f t="shared" si="31"/>
        <v>81</v>
      </c>
      <c r="B89" s="99"/>
      <c r="C89" s="100" t="s">
        <v>124</v>
      </c>
      <c r="D89" s="100" t="s">
        <v>161</v>
      </c>
      <c r="E89" s="125">
        <v>9058796</v>
      </c>
      <c r="F89" s="92" t="s">
        <v>158</v>
      </c>
      <c r="G89" s="93">
        <v>25966602</v>
      </c>
      <c r="H89" s="94"/>
      <c r="I89" s="95">
        <v>395016212</v>
      </c>
      <c r="J89" s="95">
        <v>240000</v>
      </c>
      <c r="K89" s="95"/>
      <c r="L89" s="88">
        <f t="shared" si="32"/>
        <v>81</v>
      </c>
      <c r="M89" s="100" t="s">
        <v>124</v>
      </c>
      <c r="N89" s="100" t="s">
        <v>161</v>
      </c>
      <c r="O89" s="89">
        <f t="shared" si="22"/>
        <v>421222814</v>
      </c>
      <c r="P89" s="95"/>
      <c r="Q89" s="95"/>
      <c r="R89" s="95"/>
      <c r="S89" s="95"/>
      <c r="T89" s="95"/>
      <c r="U89" s="88">
        <f t="shared" si="33"/>
        <v>81</v>
      </c>
      <c r="V89" s="100" t="s">
        <v>124</v>
      </c>
      <c r="W89" s="100" t="s">
        <v>161</v>
      </c>
      <c r="X89" s="95"/>
      <c r="Y89" s="95"/>
      <c r="Z89" s="95"/>
      <c r="AA89" s="95"/>
      <c r="AB89" s="95"/>
      <c r="AC89" s="95"/>
      <c r="AD89" s="88">
        <f t="shared" si="34"/>
        <v>81</v>
      </c>
      <c r="AE89" s="100" t="s">
        <v>124</v>
      </c>
      <c r="AF89" s="100" t="s">
        <v>161</v>
      </c>
      <c r="AG89" s="95"/>
      <c r="AH89" s="95"/>
      <c r="AI89" s="95"/>
      <c r="AJ89" s="89">
        <f t="shared" si="25"/>
        <v>0</v>
      </c>
      <c r="AK89" s="89">
        <f t="shared" si="26"/>
        <v>0</v>
      </c>
      <c r="AL89" s="88">
        <f t="shared" si="35"/>
        <v>81</v>
      </c>
      <c r="AM89" s="100" t="s">
        <v>124</v>
      </c>
      <c r="AN89" s="100" t="s">
        <v>161</v>
      </c>
      <c r="AO89" s="95">
        <v>110000</v>
      </c>
      <c r="AP89" s="95">
        <v>67833.210000000006</v>
      </c>
      <c r="AQ89" s="95"/>
      <c r="AR89" s="89">
        <f t="shared" si="27"/>
        <v>42166.789999999994</v>
      </c>
      <c r="AS89" s="96">
        <f t="shared" si="28"/>
        <v>421264980.79000002</v>
      </c>
      <c r="AT89" s="88">
        <f t="shared" si="36"/>
        <v>81</v>
      </c>
      <c r="AU89" s="100" t="s">
        <v>124</v>
      </c>
      <c r="AV89" s="100" t="s">
        <v>161</v>
      </c>
      <c r="AW89" s="95"/>
      <c r="AX89" s="95"/>
      <c r="AY89" s="89">
        <f t="shared" si="23"/>
        <v>0</v>
      </c>
      <c r="AZ89" s="95"/>
      <c r="BA89" s="95"/>
      <c r="BB89" s="95">
        <v>322010797.75</v>
      </c>
      <c r="BC89" s="88">
        <f t="shared" si="37"/>
        <v>81</v>
      </c>
      <c r="BD89" s="100" t="s">
        <v>124</v>
      </c>
      <c r="BE89" s="100" t="s">
        <v>161</v>
      </c>
      <c r="BF89" s="95">
        <v>99254183.040000007</v>
      </c>
      <c r="BG89" s="89">
        <f t="shared" si="24"/>
        <v>421264980.79000002</v>
      </c>
      <c r="BH89" s="95"/>
      <c r="BI89" s="95"/>
      <c r="BJ89" s="97">
        <f t="shared" si="29"/>
        <v>421264980.79000002</v>
      </c>
      <c r="BK89" s="97">
        <f t="shared" si="30"/>
        <v>421264980.79000002</v>
      </c>
    </row>
    <row r="90" spans="1:63" ht="13.9" customHeight="1">
      <c r="A90" s="88">
        <f t="shared" si="31"/>
        <v>82</v>
      </c>
      <c r="B90" s="99"/>
      <c r="C90" s="100" t="s">
        <v>124</v>
      </c>
      <c r="D90" s="100" t="s">
        <v>162</v>
      </c>
      <c r="E90" s="125">
        <v>9058796</v>
      </c>
      <c r="F90" s="92" t="s">
        <v>158</v>
      </c>
      <c r="G90" s="93"/>
      <c r="H90" s="94"/>
      <c r="I90" s="95"/>
      <c r="J90" s="95"/>
      <c r="K90" s="95"/>
      <c r="L90" s="88">
        <f t="shared" si="32"/>
        <v>82</v>
      </c>
      <c r="M90" s="100" t="s">
        <v>124</v>
      </c>
      <c r="N90" s="100" t="s">
        <v>162</v>
      </c>
      <c r="O90" s="89">
        <f t="shared" si="22"/>
        <v>0</v>
      </c>
      <c r="P90" s="95"/>
      <c r="Q90" s="95"/>
      <c r="R90" s="95"/>
      <c r="S90" s="95"/>
      <c r="T90" s="95"/>
      <c r="U90" s="88">
        <f t="shared" si="33"/>
        <v>82</v>
      </c>
      <c r="V90" s="100" t="s">
        <v>124</v>
      </c>
      <c r="W90" s="100" t="s">
        <v>162</v>
      </c>
      <c r="X90" s="95"/>
      <c r="Y90" s="95"/>
      <c r="Z90" s="95"/>
      <c r="AA90" s="95"/>
      <c r="AB90" s="95"/>
      <c r="AC90" s="95"/>
      <c r="AD90" s="88">
        <f t="shared" si="34"/>
        <v>82</v>
      </c>
      <c r="AE90" s="100" t="s">
        <v>124</v>
      </c>
      <c r="AF90" s="100" t="s">
        <v>162</v>
      </c>
      <c r="AG90" s="95"/>
      <c r="AH90" s="95"/>
      <c r="AI90" s="95"/>
      <c r="AJ90" s="89">
        <f t="shared" si="25"/>
        <v>0</v>
      </c>
      <c r="AK90" s="89">
        <f t="shared" si="26"/>
        <v>0</v>
      </c>
      <c r="AL90" s="88">
        <f t="shared" si="35"/>
        <v>82</v>
      </c>
      <c r="AM90" s="100" t="s">
        <v>124</v>
      </c>
      <c r="AN90" s="100" t="s">
        <v>162</v>
      </c>
      <c r="AO90" s="95"/>
      <c r="AP90" s="95"/>
      <c r="AQ90" s="95"/>
      <c r="AR90" s="89">
        <f t="shared" si="27"/>
        <v>0</v>
      </c>
      <c r="AS90" s="96">
        <f t="shared" si="28"/>
        <v>0</v>
      </c>
      <c r="AT90" s="88">
        <f t="shared" si="36"/>
        <v>82</v>
      </c>
      <c r="AU90" s="100" t="s">
        <v>124</v>
      </c>
      <c r="AV90" s="100" t="s">
        <v>162</v>
      </c>
      <c r="AW90" s="95"/>
      <c r="AX90" s="95"/>
      <c r="AY90" s="89">
        <f t="shared" si="23"/>
        <v>0</v>
      </c>
      <c r="AZ90" s="95"/>
      <c r="BA90" s="95"/>
      <c r="BB90" s="95">
        <v>18174719.640000001</v>
      </c>
      <c r="BC90" s="88">
        <f t="shared" si="37"/>
        <v>82</v>
      </c>
      <c r="BD90" s="100" t="s">
        <v>124</v>
      </c>
      <c r="BE90" s="100" t="s">
        <v>162</v>
      </c>
      <c r="BF90" s="95">
        <v>-18174719.640000001</v>
      </c>
      <c r="BG90" s="89">
        <f t="shared" si="24"/>
        <v>0</v>
      </c>
      <c r="BH90" s="95"/>
      <c r="BI90" s="95"/>
      <c r="BJ90" s="97">
        <f t="shared" si="29"/>
        <v>0</v>
      </c>
      <c r="BK90" s="97">
        <f t="shared" si="30"/>
        <v>0</v>
      </c>
    </row>
    <row r="91" spans="1:63" ht="13.9" customHeight="1">
      <c r="A91" s="88">
        <f t="shared" si="31"/>
        <v>83</v>
      </c>
      <c r="B91" s="99"/>
      <c r="C91" s="100" t="s">
        <v>124</v>
      </c>
      <c r="D91" s="100" t="s">
        <v>163</v>
      </c>
      <c r="E91" s="125">
        <v>9058796</v>
      </c>
      <c r="F91" s="92" t="s">
        <v>158</v>
      </c>
      <c r="G91" s="93"/>
      <c r="H91" s="94"/>
      <c r="I91" s="95"/>
      <c r="J91" s="95"/>
      <c r="K91" s="95"/>
      <c r="L91" s="88">
        <f t="shared" si="32"/>
        <v>83</v>
      </c>
      <c r="M91" s="100" t="s">
        <v>124</v>
      </c>
      <c r="N91" s="100" t="s">
        <v>163</v>
      </c>
      <c r="O91" s="89">
        <f t="shared" si="22"/>
        <v>0</v>
      </c>
      <c r="P91" s="95"/>
      <c r="Q91" s="95"/>
      <c r="R91" s="95"/>
      <c r="S91" s="95"/>
      <c r="T91" s="95"/>
      <c r="U91" s="88">
        <f t="shared" si="33"/>
        <v>83</v>
      </c>
      <c r="V91" s="100" t="s">
        <v>124</v>
      </c>
      <c r="W91" s="100" t="s">
        <v>163</v>
      </c>
      <c r="X91" s="95"/>
      <c r="Y91" s="95"/>
      <c r="Z91" s="95"/>
      <c r="AA91" s="95"/>
      <c r="AB91" s="95"/>
      <c r="AC91" s="95"/>
      <c r="AD91" s="88">
        <f t="shared" si="34"/>
        <v>83</v>
      </c>
      <c r="AE91" s="100" t="s">
        <v>124</v>
      </c>
      <c r="AF91" s="100" t="s">
        <v>163</v>
      </c>
      <c r="AG91" s="95"/>
      <c r="AH91" s="95"/>
      <c r="AI91" s="95"/>
      <c r="AJ91" s="89">
        <f t="shared" si="25"/>
        <v>0</v>
      </c>
      <c r="AK91" s="89">
        <f t="shared" si="26"/>
        <v>0</v>
      </c>
      <c r="AL91" s="88">
        <f t="shared" si="35"/>
        <v>83</v>
      </c>
      <c r="AM91" s="100" t="s">
        <v>124</v>
      </c>
      <c r="AN91" s="100" t="s">
        <v>163</v>
      </c>
      <c r="AO91" s="95"/>
      <c r="AP91" s="95"/>
      <c r="AQ91" s="95"/>
      <c r="AR91" s="89"/>
      <c r="AS91" s="96">
        <f t="shared" si="28"/>
        <v>0</v>
      </c>
      <c r="AT91" s="88">
        <f t="shared" si="36"/>
        <v>83</v>
      </c>
      <c r="AU91" s="100" t="s">
        <v>124</v>
      </c>
      <c r="AV91" s="100" t="s">
        <v>163</v>
      </c>
      <c r="AW91" s="95"/>
      <c r="AX91" s="95"/>
      <c r="AY91" s="89">
        <f t="shared" si="23"/>
        <v>0</v>
      </c>
      <c r="AZ91" s="95"/>
      <c r="BA91" s="95"/>
      <c r="BB91" s="95">
        <v>1411896.68</v>
      </c>
      <c r="BC91" s="88">
        <f t="shared" si="37"/>
        <v>83</v>
      </c>
      <c r="BD91" s="100" t="s">
        <v>124</v>
      </c>
      <c r="BE91" s="100" t="s">
        <v>163</v>
      </c>
      <c r="BF91" s="95">
        <v>-1411896.68</v>
      </c>
      <c r="BG91" s="89">
        <f t="shared" si="24"/>
        <v>0</v>
      </c>
      <c r="BH91" s="95"/>
      <c r="BI91" s="95"/>
      <c r="BJ91" s="97">
        <f t="shared" si="29"/>
        <v>0</v>
      </c>
      <c r="BK91" s="97">
        <f t="shared" si="30"/>
        <v>0</v>
      </c>
    </row>
    <row r="92" spans="1:63" ht="13.9" customHeight="1">
      <c r="A92" s="88">
        <f t="shared" si="31"/>
        <v>84</v>
      </c>
      <c r="B92" s="99"/>
      <c r="C92" s="100" t="s">
        <v>124</v>
      </c>
      <c r="D92" s="100" t="s">
        <v>164</v>
      </c>
      <c r="E92" s="125">
        <v>9058796</v>
      </c>
      <c r="F92" s="92" t="s">
        <v>158</v>
      </c>
      <c r="G92" s="93">
        <v>499269</v>
      </c>
      <c r="H92" s="94"/>
      <c r="I92" s="95"/>
      <c r="J92" s="95">
        <v>52097289</v>
      </c>
      <c r="K92" s="95"/>
      <c r="L92" s="88">
        <f t="shared" si="32"/>
        <v>84</v>
      </c>
      <c r="M92" s="100" t="s">
        <v>124</v>
      </c>
      <c r="N92" s="100" t="s">
        <v>164</v>
      </c>
      <c r="O92" s="89">
        <f t="shared" si="22"/>
        <v>52596558</v>
      </c>
      <c r="P92" s="95"/>
      <c r="Q92" s="95">
        <v>2000000</v>
      </c>
      <c r="R92" s="95">
        <v>833333.25</v>
      </c>
      <c r="S92" s="95">
        <v>70426992</v>
      </c>
      <c r="T92" s="95">
        <v>32183355.550000001</v>
      </c>
      <c r="U92" s="88">
        <f t="shared" si="33"/>
        <v>84</v>
      </c>
      <c r="V92" s="100" t="s">
        <v>124</v>
      </c>
      <c r="W92" s="100" t="s">
        <v>164</v>
      </c>
      <c r="X92" s="95"/>
      <c r="Y92" s="95"/>
      <c r="Z92" s="95">
        <v>2280000</v>
      </c>
      <c r="AA92" s="95">
        <v>718375</v>
      </c>
      <c r="AB92" s="95"/>
      <c r="AC92" s="95"/>
      <c r="AD92" s="88">
        <f t="shared" si="34"/>
        <v>84</v>
      </c>
      <c r="AE92" s="100" t="s">
        <v>124</v>
      </c>
      <c r="AF92" s="100" t="s">
        <v>164</v>
      </c>
      <c r="AG92" s="95"/>
      <c r="AH92" s="95">
        <v>45886202</v>
      </c>
      <c r="AI92" s="95">
        <v>12079173.76</v>
      </c>
      <c r="AJ92" s="89">
        <f t="shared" si="25"/>
        <v>120593194</v>
      </c>
      <c r="AK92" s="89">
        <f t="shared" si="26"/>
        <v>45814237.559999995</v>
      </c>
      <c r="AL92" s="88">
        <f t="shared" si="35"/>
        <v>84</v>
      </c>
      <c r="AM92" s="100" t="s">
        <v>124</v>
      </c>
      <c r="AN92" s="100" t="s">
        <v>164</v>
      </c>
      <c r="AO92" s="95">
        <v>910000</v>
      </c>
      <c r="AP92" s="95">
        <v>655833.04</v>
      </c>
      <c r="AQ92" s="95"/>
      <c r="AR92" s="89">
        <f t="shared" si="27"/>
        <v>75033123.399999991</v>
      </c>
      <c r="AS92" s="96">
        <f t="shared" si="28"/>
        <v>127629681.39999999</v>
      </c>
      <c r="AT92" s="88">
        <f t="shared" si="36"/>
        <v>84</v>
      </c>
      <c r="AU92" s="100" t="s">
        <v>124</v>
      </c>
      <c r="AV92" s="100" t="s">
        <v>164</v>
      </c>
      <c r="AW92" s="95">
        <v>4387037</v>
      </c>
      <c r="AX92" s="95"/>
      <c r="AY92" s="89">
        <f t="shared" si="23"/>
        <v>4387037</v>
      </c>
      <c r="AZ92" s="95">
        <v>123242644.40000001</v>
      </c>
      <c r="BA92" s="95"/>
      <c r="BB92" s="95"/>
      <c r="BC92" s="88">
        <f t="shared" si="37"/>
        <v>84</v>
      </c>
      <c r="BD92" s="100" t="s">
        <v>124</v>
      </c>
      <c r="BE92" s="100" t="s">
        <v>164</v>
      </c>
      <c r="BF92" s="95"/>
      <c r="BG92" s="89">
        <f t="shared" si="24"/>
        <v>0</v>
      </c>
      <c r="BH92" s="95"/>
      <c r="BI92" s="95"/>
      <c r="BJ92" s="97">
        <f t="shared" si="29"/>
        <v>123242644.40000001</v>
      </c>
      <c r="BK92" s="97">
        <f t="shared" si="30"/>
        <v>127629681.40000001</v>
      </c>
    </row>
    <row r="93" spans="1:63" ht="13.9" customHeight="1">
      <c r="A93" s="88">
        <f t="shared" si="31"/>
        <v>85</v>
      </c>
      <c r="B93" s="99"/>
      <c r="C93" s="127" t="s">
        <v>124</v>
      </c>
      <c r="D93" s="127" t="s">
        <v>102</v>
      </c>
      <c r="E93" s="91">
        <v>3865371</v>
      </c>
      <c r="F93" s="92" t="s">
        <v>159</v>
      </c>
      <c r="G93" s="93">
        <v>0.76</v>
      </c>
      <c r="H93" s="94"/>
      <c r="I93" s="95">
        <v>8736963.1600000001</v>
      </c>
      <c r="J93" s="95">
        <v>146861451.44</v>
      </c>
      <c r="K93" s="95"/>
      <c r="L93" s="88">
        <f t="shared" si="32"/>
        <v>85</v>
      </c>
      <c r="M93" s="127" t="s">
        <v>124</v>
      </c>
      <c r="N93" s="127" t="s">
        <v>102</v>
      </c>
      <c r="O93" s="89">
        <f t="shared" si="22"/>
        <v>155598415.35999998</v>
      </c>
      <c r="P93" s="95"/>
      <c r="Q93" s="95">
        <v>6296969662</v>
      </c>
      <c r="R93" s="95">
        <v>5282586012.7299995</v>
      </c>
      <c r="S93" s="95">
        <v>283433333.39999998</v>
      </c>
      <c r="T93" s="95">
        <v>189463349.90000001</v>
      </c>
      <c r="U93" s="88">
        <f t="shared" si="33"/>
        <v>85</v>
      </c>
      <c r="V93" s="127" t="s">
        <v>124</v>
      </c>
      <c r="W93" s="127" t="s">
        <v>102</v>
      </c>
      <c r="X93" s="95">
        <v>362009260</v>
      </c>
      <c r="Y93" s="95">
        <v>120275359.72</v>
      </c>
      <c r="Z93" s="95">
        <v>93066273.040000007</v>
      </c>
      <c r="AA93" s="95">
        <v>60822613.990000002</v>
      </c>
      <c r="AB93" s="95"/>
      <c r="AC93" s="95">
        <v>28253529.98</v>
      </c>
      <c r="AD93" s="88">
        <f t="shared" si="34"/>
        <v>85</v>
      </c>
      <c r="AE93" s="127" t="s">
        <v>124</v>
      </c>
      <c r="AF93" s="127" t="s">
        <v>102</v>
      </c>
      <c r="AG93" s="95"/>
      <c r="AH93" s="95">
        <v>476157.6</v>
      </c>
      <c r="AI93" s="95">
        <v>476157.6</v>
      </c>
      <c r="AJ93" s="89">
        <f t="shared" si="25"/>
        <v>7064208216.0199995</v>
      </c>
      <c r="AK93" s="89">
        <f t="shared" si="26"/>
        <v>5653623493.9399996</v>
      </c>
      <c r="AL93" s="88">
        <f t="shared" si="35"/>
        <v>85</v>
      </c>
      <c r="AM93" s="127" t="s">
        <v>124</v>
      </c>
      <c r="AN93" s="127" t="s">
        <v>102</v>
      </c>
      <c r="AO93" s="95">
        <v>6601480</v>
      </c>
      <c r="AP93" s="95">
        <v>972250.16</v>
      </c>
      <c r="AQ93" s="95"/>
      <c r="AR93" s="89">
        <f t="shared" si="27"/>
        <v>1416213951.9199998</v>
      </c>
      <c r="AS93" s="96">
        <f t="shared" si="28"/>
        <v>1571812367.2799997</v>
      </c>
      <c r="AT93" s="88">
        <f t="shared" si="36"/>
        <v>85</v>
      </c>
      <c r="AU93" s="127" t="s">
        <v>124</v>
      </c>
      <c r="AV93" s="127" t="s">
        <v>102</v>
      </c>
      <c r="AW93" s="95">
        <v>2716467.96</v>
      </c>
      <c r="AX93" s="95"/>
      <c r="AY93" s="89">
        <f t="shared" si="23"/>
        <v>2716467.96</v>
      </c>
      <c r="AZ93" s="95">
        <v>1034401717.46</v>
      </c>
      <c r="BA93" s="95"/>
      <c r="BB93" s="95">
        <v>-185551121</v>
      </c>
      <c r="BC93" s="88">
        <f t="shared" si="37"/>
        <v>85</v>
      </c>
      <c r="BD93" s="127" t="s">
        <v>124</v>
      </c>
      <c r="BE93" s="127" t="s">
        <v>102</v>
      </c>
      <c r="BF93" s="95">
        <v>-16405130.92</v>
      </c>
      <c r="BG93" s="89">
        <f t="shared" si="24"/>
        <v>-201956251.91999999</v>
      </c>
      <c r="BH93" s="95">
        <v>736650433.77999997</v>
      </c>
      <c r="BI93" s="95"/>
      <c r="BJ93" s="97">
        <f t="shared" si="29"/>
        <v>1569095899.3200002</v>
      </c>
      <c r="BK93" s="97">
        <f t="shared" si="30"/>
        <v>1571812367.2800002</v>
      </c>
    </row>
    <row r="94" spans="1:63" ht="13.9" customHeight="1">
      <c r="A94" s="88">
        <f t="shared" si="31"/>
        <v>86</v>
      </c>
      <c r="B94" s="99"/>
      <c r="C94" s="100" t="s">
        <v>104</v>
      </c>
      <c r="D94" s="124" t="s">
        <v>79</v>
      </c>
      <c r="E94" s="88">
        <v>9059687</v>
      </c>
      <c r="F94" s="92" t="s">
        <v>158</v>
      </c>
      <c r="G94" s="93"/>
      <c r="H94" s="94"/>
      <c r="I94" s="95">
        <v>4794371.2</v>
      </c>
      <c r="J94" s="95">
        <v>32624467.350000001</v>
      </c>
      <c r="K94" s="95"/>
      <c r="L94" s="88">
        <f t="shared" si="32"/>
        <v>86</v>
      </c>
      <c r="M94" s="100" t="s">
        <v>104</v>
      </c>
      <c r="N94" s="124" t="s">
        <v>79</v>
      </c>
      <c r="O94" s="89">
        <f t="shared" si="22"/>
        <v>37418838.550000004</v>
      </c>
      <c r="P94" s="95"/>
      <c r="Q94" s="95">
        <v>3385672361.5</v>
      </c>
      <c r="R94" s="95">
        <v>598109904.98000002</v>
      </c>
      <c r="S94" s="95">
        <v>99444697.780000001</v>
      </c>
      <c r="T94" s="95">
        <v>84702482.569999993</v>
      </c>
      <c r="U94" s="88">
        <f t="shared" si="33"/>
        <v>86</v>
      </c>
      <c r="V94" s="100" t="s">
        <v>104</v>
      </c>
      <c r="W94" s="124" t="s">
        <v>79</v>
      </c>
      <c r="X94" s="95">
        <v>110636434</v>
      </c>
      <c r="Y94" s="95">
        <v>56947585.640000001</v>
      </c>
      <c r="Z94" s="95">
        <v>47420532.68</v>
      </c>
      <c r="AA94" s="95">
        <v>37652617.799999997</v>
      </c>
      <c r="AB94" s="95"/>
      <c r="AC94" s="95">
        <v>772600</v>
      </c>
      <c r="AD94" s="88">
        <f t="shared" si="34"/>
        <v>86</v>
      </c>
      <c r="AE94" s="100" t="s">
        <v>104</v>
      </c>
      <c r="AF94" s="124" t="s">
        <v>79</v>
      </c>
      <c r="AG94" s="95"/>
      <c r="AH94" s="95">
        <v>286729848</v>
      </c>
      <c r="AI94" s="95">
        <v>102932115.66</v>
      </c>
      <c r="AJ94" s="89">
        <f t="shared" si="25"/>
        <v>3930676473.96</v>
      </c>
      <c r="AK94" s="89">
        <f t="shared" si="26"/>
        <v>880344706.64999986</v>
      </c>
      <c r="AL94" s="88">
        <f t="shared" si="35"/>
        <v>86</v>
      </c>
      <c r="AM94" s="100" t="s">
        <v>104</v>
      </c>
      <c r="AN94" s="124" t="s">
        <v>79</v>
      </c>
      <c r="AO94" s="95">
        <v>1975000</v>
      </c>
      <c r="AP94" s="95">
        <v>1975000</v>
      </c>
      <c r="AQ94" s="95"/>
      <c r="AR94" s="89">
        <f t="shared" si="27"/>
        <v>3050331767.3100004</v>
      </c>
      <c r="AS94" s="96">
        <f t="shared" si="28"/>
        <v>3087750605.8600006</v>
      </c>
      <c r="AT94" s="88">
        <f t="shared" si="36"/>
        <v>86</v>
      </c>
      <c r="AU94" s="100" t="s">
        <v>104</v>
      </c>
      <c r="AV94" s="124" t="s">
        <v>79</v>
      </c>
      <c r="AW94" s="95">
        <v>1210474</v>
      </c>
      <c r="AX94" s="95"/>
      <c r="AY94" s="89">
        <f t="shared" si="23"/>
        <v>1210474</v>
      </c>
      <c r="AZ94" s="95">
        <v>1366314176.48</v>
      </c>
      <c r="BA94" s="95"/>
      <c r="BB94" s="95">
        <v>1830757751.52</v>
      </c>
      <c r="BC94" s="88">
        <f t="shared" si="37"/>
        <v>86</v>
      </c>
      <c r="BD94" s="100" t="s">
        <v>104</v>
      </c>
      <c r="BE94" s="124" t="s">
        <v>79</v>
      </c>
      <c r="BF94" s="95">
        <v>-164465332.59999999</v>
      </c>
      <c r="BG94" s="89">
        <f t="shared" si="24"/>
        <v>1666292418.9200001</v>
      </c>
      <c r="BH94" s="95">
        <v>53933536.460000001</v>
      </c>
      <c r="BI94" s="95"/>
      <c r="BJ94" s="97">
        <f t="shared" si="29"/>
        <v>3086540131.8600001</v>
      </c>
      <c r="BK94" s="97">
        <f t="shared" si="30"/>
        <v>3087750605.8600001</v>
      </c>
    </row>
    <row r="95" spans="1:63" ht="13.9" customHeight="1">
      <c r="A95" s="88">
        <f t="shared" si="31"/>
        <v>87</v>
      </c>
      <c r="B95" s="99"/>
      <c r="C95" s="100" t="s">
        <v>104</v>
      </c>
      <c r="D95" s="127" t="s">
        <v>80</v>
      </c>
      <c r="E95" s="88">
        <v>9059687</v>
      </c>
      <c r="F95" s="92" t="s">
        <v>158</v>
      </c>
      <c r="G95" s="93"/>
      <c r="H95" s="94"/>
      <c r="I95" s="95"/>
      <c r="J95" s="95">
        <v>1886660</v>
      </c>
      <c r="K95" s="95"/>
      <c r="L95" s="88">
        <f t="shared" si="32"/>
        <v>87</v>
      </c>
      <c r="M95" s="100" t="s">
        <v>104</v>
      </c>
      <c r="N95" s="127" t="s">
        <v>80</v>
      </c>
      <c r="O95" s="89">
        <f t="shared" si="22"/>
        <v>1886660</v>
      </c>
      <c r="P95" s="95"/>
      <c r="Q95" s="95"/>
      <c r="R95" s="95"/>
      <c r="S95" s="95">
        <v>7430465</v>
      </c>
      <c r="T95" s="95">
        <v>5149080.2699999996</v>
      </c>
      <c r="U95" s="88">
        <f t="shared" si="33"/>
        <v>87</v>
      </c>
      <c r="V95" s="100" t="s">
        <v>104</v>
      </c>
      <c r="W95" s="127" t="s">
        <v>80</v>
      </c>
      <c r="X95" s="95"/>
      <c r="Y95" s="95"/>
      <c r="Z95" s="95">
        <v>2868490</v>
      </c>
      <c r="AA95" s="95">
        <v>2143490.08</v>
      </c>
      <c r="AB95" s="95"/>
      <c r="AC95" s="95">
        <v>97100</v>
      </c>
      <c r="AD95" s="88">
        <f t="shared" si="34"/>
        <v>87</v>
      </c>
      <c r="AE95" s="100" t="s">
        <v>104</v>
      </c>
      <c r="AF95" s="127" t="s">
        <v>80</v>
      </c>
      <c r="AG95" s="95"/>
      <c r="AH95" s="95">
        <v>0</v>
      </c>
      <c r="AI95" s="95"/>
      <c r="AJ95" s="89">
        <f t="shared" si="25"/>
        <v>10396055</v>
      </c>
      <c r="AK95" s="89">
        <f t="shared" si="26"/>
        <v>7292570.3499999996</v>
      </c>
      <c r="AL95" s="88">
        <f t="shared" si="35"/>
        <v>87</v>
      </c>
      <c r="AM95" s="100" t="s">
        <v>104</v>
      </c>
      <c r="AN95" s="127" t="s">
        <v>80</v>
      </c>
      <c r="AO95" s="95"/>
      <c r="AP95" s="95"/>
      <c r="AQ95" s="95"/>
      <c r="AR95" s="89">
        <f t="shared" si="27"/>
        <v>3103484.6500000004</v>
      </c>
      <c r="AS95" s="96">
        <f t="shared" si="28"/>
        <v>4990144.6500000004</v>
      </c>
      <c r="AT95" s="88">
        <f t="shared" si="36"/>
        <v>87</v>
      </c>
      <c r="AU95" s="100" t="s">
        <v>104</v>
      </c>
      <c r="AV95" s="127" t="s">
        <v>80</v>
      </c>
      <c r="AW95" s="95"/>
      <c r="AX95" s="95"/>
      <c r="AY95" s="89">
        <f t="shared" si="23"/>
        <v>0</v>
      </c>
      <c r="AZ95" s="95">
        <v>3425500</v>
      </c>
      <c r="BA95" s="95"/>
      <c r="BB95" s="95">
        <v>2378927.9700000002</v>
      </c>
      <c r="BC95" s="88">
        <f t="shared" si="37"/>
        <v>87</v>
      </c>
      <c r="BD95" s="100" t="s">
        <v>104</v>
      </c>
      <c r="BE95" s="127" t="s">
        <v>80</v>
      </c>
      <c r="BF95" s="95">
        <v>-1011216.72</v>
      </c>
      <c r="BG95" s="89">
        <f t="shared" si="24"/>
        <v>1367711.2500000002</v>
      </c>
      <c r="BH95" s="95">
        <v>196933.4</v>
      </c>
      <c r="BI95" s="95"/>
      <c r="BJ95" s="97">
        <f t="shared" si="29"/>
        <v>4990144.6500000004</v>
      </c>
      <c r="BK95" s="97">
        <f t="shared" si="30"/>
        <v>4990144.6500000004</v>
      </c>
    </row>
    <row r="96" spans="1:63" ht="13.9" customHeight="1">
      <c r="A96" s="88">
        <f t="shared" si="31"/>
        <v>88</v>
      </c>
      <c r="B96" s="99"/>
      <c r="C96" s="100" t="s">
        <v>104</v>
      </c>
      <c r="D96" s="127" t="s">
        <v>74</v>
      </c>
      <c r="E96" s="88">
        <v>9059695</v>
      </c>
      <c r="F96" s="92" t="s">
        <v>158</v>
      </c>
      <c r="G96" s="93"/>
      <c r="H96" s="94"/>
      <c r="I96" s="95">
        <v>77479.81</v>
      </c>
      <c r="J96" s="95">
        <v>45752306.829999998</v>
      </c>
      <c r="K96" s="95"/>
      <c r="L96" s="88">
        <f t="shared" si="32"/>
        <v>88</v>
      </c>
      <c r="M96" s="100" t="s">
        <v>104</v>
      </c>
      <c r="N96" s="127" t="s">
        <v>74</v>
      </c>
      <c r="O96" s="89">
        <f t="shared" si="22"/>
        <v>45829786.640000001</v>
      </c>
      <c r="P96" s="95"/>
      <c r="Q96" s="95">
        <v>1847783430</v>
      </c>
      <c r="R96" s="95">
        <v>1055371026.74</v>
      </c>
      <c r="S96" s="95">
        <v>139341426.30000001</v>
      </c>
      <c r="T96" s="95">
        <v>57304624.950000003</v>
      </c>
      <c r="U96" s="88">
        <f t="shared" si="33"/>
        <v>88</v>
      </c>
      <c r="V96" s="100" t="s">
        <v>104</v>
      </c>
      <c r="W96" s="127" t="s">
        <v>74</v>
      </c>
      <c r="X96" s="95">
        <v>3418800</v>
      </c>
      <c r="Y96" s="95">
        <v>3364059.96</v>
      </c>
      <c r="Z96" s="95">
        <v>111061922.95999999</v>
      </c>
      <c r="AA96" s="95">
        <v>54136593.770000003</v>
      </c>
      <c r="AB96" s="95"/>
      <c r="AC96" s="95">
        <v>11223522.1</v>
      </c>
      <c r="AD96" s="88">
        <f t="shared" si="34"/>
        <v>88</v>
      </c>
      <c r="AE96" s="100" t="s">
        <v>104</v>
      </c>
      <c r="AF96" s="127" t="s">
        <v>74</v>
      </c>
      <c r="AG96" s="95"/>
      <c r="AH96" s="95">
        <v>142000</v>
      </c>
      <c r="AI96" s="95">
        <v>142000</v>
      </c>
      <c r="AJ96" s="89">
        <f t="shared" si="25"/>
        <v>2112971101.3599999</v>
      </c>
      <c r="AK96" s="89">
        <f t="shared" si="26"/>
        <v>1170318305.4200001</v>
      </c>
      <c r="AL96" s="88">
        <f t="shared" si="35"/>
        <v>88</v>
      </c>
      <c r="AM96" s="100" t="s">
        <v>104</v>
      </c>
      <c r="AN96" s="127" t="s">
        <v>74</v>
      </c>
      <c r="AO96" s="95">
        <v>1010000</v>
      </c>
      <c r="AP96" s="95">
        <v>943333.48</v>
      </c>
      <c r="AQ96" s="95"/>
      <c r="AR96" s="89">
        <f t="shared" si="27"/>
        <v>942719462.4599998</v>
      </c>
      <c r="AS96" s="96">
        <f t="shared" si="28"/>
        <v>988549249.09999979</v>
      </c>
      <c r="AT96" s="88">
        <f t="shared" si="36"/>
        <v>88</v>
      </c>
      <c r="AU96" s="100" t="s">
        <v>104</v>
      </c>
      <c r="AV96" s="127" t="s">
        <v>74</v>
      </c>
      <c r="AW96" s="95"/>
      <c r="AX96" s="95"/>
      <c r="AY96" s="89">
        <f t="shared" si="23"/>
        <v>0</v>
      </c>
      <c r="AZ96" s="95">
        <v>496477162.35000002</v>
      </c>
      <c r="BA96" s="95"/>
      <c r="BB96" s="95">
        <v>-172760106.03</v>
      </c>
      <c r="BC96" s="88">
        <f t="shared" si="37"/>
        <v>88</v>
      </c>
      <c r="BD96" s="100" t="s">
        <v>104</v>
      </c>
      <c r="BE96" s="127" t="s">
        <v>74</v>
      </c>
      <c r="BF96" s="95">
        <v>105391473.78</v>
      </c>
      <c r="BG96" s="89">
        <f t="shared" si="24"/>
        <v>-67368632.25</v>
      </c>
      <c r="BH96" s="95">
        <v>559440719</v>
      </c>
      <c r="BI96" s="95"/>
      <c r="BJ96" s="97">
        <f t="shared" si="29"/>
        <v>988549249.10000002</v>
      </c>
      <c r="BK96" s="97">
        <f t="shared" si="30"/>
        <v>988549249.10000002</v>
      </c>
    </row>
    <row r="97" spans="1:63" ht="13.9" customHeight="1">
      <c r="A97" s="88">
        <f t="shared" si="31"/>
        <v>89</v>
      </c>
      <c r="B97" s="99"/>
      <c r="C97" s="100" t="s">
        <v>104</v>
      </c>
      <c r="D97" s="127" t="s">
        <v>87</v>
      </c>
      <c r="E97" s="88">
        <v>9259709</v>
      </c>
      <c r="F97" s="92" t="s">
        <v>158</v>
      </c>
      <c r="G97" s="93"/>
      <c r="H97" s="94"/>
      <c r="I97" s="95">
        <v>12.32</v>
      </c>
      <c r="J97" s="95">
        <v>33419105.350000001</v>
      </c>
      <c r="K97" s="95"/>
      <c r="L97" s="88">
        <f t="shared" si="32"/>
        <v>89</v>
      </c>
      <c r="M97" s="100" t="s">
        <v>104</v>
      </c>
      <c r="N97" s="127" t="s">
        <v>87</v>
      </c>
      <c r="O97" s="89">
        <f t="shared" si="22"/>
        <v>33419117.670000002</v>
      </c>
      <c r="P97" s="95"/>
      <c r="Q97" s="95">
        <v>256261044</v>
      </c>
      <c r="R97" s="95">
        <v>118799270.65000001</v>
      </c>
      <c r="S97" s="95">
        <v>14171880.16</v>
      </c>
      <c r="T97" s="95">
        <v>7121611.0999999996</v>
      </c>
      <c r="U97" s="88">
        <f t="shared" si="33"/>
        <v>89</v>
      </c>
      <c r="V97" s="100" t="s">
        <v>104</v>
      </c>
      <c r="W97" s="127" t="s">
        <v>87</v>
      </c>
      <c r="X97" s="95"/>
      <c r="Y97" s="95"/>
      <c r="Z97" s="95">
        <v>47237111.090000004</v>
      </c>
      <c r="AA97" s="95">
        <v>28353000.960000001</v>
      </c>
      <c r="AB97" s="95"/>
      <c r="AC97" s="95">
        <v>1458936.81</v>
      </c>
      <c r="AD97" s="88">
        <f t="shared" si="34"/>
        <v>89</v>
      </c>
      <c r="AE97" s="100" t="s">
        <v>104</v>
      </c>
      <c r="AF97" s="127" t="s">
        <v>87</v>
      </c>
      <c r="AG97" s="95"/>
      <c r="AH97" s="95">
        <v>4804708.5</v>
      </c>
      <c r="AI97" s="95">
        <v>1983208.5</v>
      </c>
      <c r="AJ97" s="89">
        <f t="shared" si="25"/>
        <v>323933680.56</v>
      </c>
      <c r="AK97" s="89">
        <f t="shared" si="26"/>
        <v>156257091.21000001</v>
      </c>
      <c r="AL97" s="88">
        <f t="shared" si="35"/>
        <v>89</v>
      </c>
      <c r="AM97" s="100" t="s">
        <v>104</v>
      </c>
      <c r="AN97" s="127" t="s">
        <v>87</v>
      </c>
      <c r="AO97" s="95">
        <v>160000</v>
      </c>
      <c r="AP97" s="95">
        <v>142999.88</v>
      </c>
      <c r="AQ97" s="95"/>
      <c r="AR97" s="89">
        <f t="shared" si="27"/>
        <v>167693589.47</v>
      </c>
      <c r="AS97" s="96">
        <f t="shared" si="28"/>
        <v>201112707.13999999</v>
      </c>
      <c r="AT97" s="88">
        <f t="shared" si="36"/>
        <v>89</v>
      </c>
      <c r="AU97" s="100" t="s">
        <v>104</v>
      </c>
      <c r="AV97" s="127" t="s">
        <v>87</v>
      </c>
      <c r="AW97" s="95"/>
      <c r="AX97" s="95"/>
      <c r="AY97" s="89">
        <f t="shared" si="23"/>
        <v>0</v>
      </c>
      <c r="AZ97" s="95">
        <v>90904101.5</v>
      </c>
      <c r="BA97" s="95"/>
      <c r="BB97" s="95">
        <v>14118975.34</v>
      </c>
      <c r="BC97" s="88">
        <f t="shared" si="37"/>
        <v>89</v>
      </c>
      <c r="BD97" s="100" t="s">
        <v>104</v>
      </c>
      <c r="BE97" s="127" t="s">
        <v>87</v>
      </c>
      <c r="BF97" s="95">
        <v>31661666.850000001</v>
      </c>
      <c r="BG97" s="89">
        <f t="shared" si="24"/>
        <v>45780642.189999998</v>
      </c>
      <c r="BH97" s="95">
        <v>64427963.450000003</v>
      </c>
      <c r="BI97" s="95"/>
      <c r="BJ97" s="97">
        <f t="shared" si="29"/>
        <v>201112707.13999999</v>
      </c>
      <c r="BK97" s="97">
        <f t="shared" si="30"/>
        <v>201112707.13999999</v>
      </c>
    </row>
    <row r="98" spans="1:63" ht="13.9" customHeight="1">
      <c r="A98" s="88">
        <f t="shared" si="31"/>
        <v>90</v>
      </c>
      <c r="B98" s="99"/>
      <c r="C98" s="100" t="s">
        <v>104</v>
      </c>
      <c r="D98" s="127" t="s">
        <v>81</v>
      </c>
      <c r="E98" s="88">
        <v>9060669</v>
      </c>
      <c r="F98" s="92" t="s">
        <v>158</v>
      </c>
      <c r="G98" s="93"/>
      <c r="H98" s="94"/>
      <c r="I98" s="95">
        <v>87.47</v>
      </c>
      <c r="J98" s="95">
        <v>8352820</v>
      </c>
      <c r="K98" s="95"/>
      <c r="L98" s="88">
        <f t="shared" si="32"/>
        <v>90</v>
      </c>
      <c r="M98" s="100" t="s">
        <v>104</v>
      </c>
      <c r="N98" s="127" t="s">
        <v>81</v>
      </c>
      <c r="O98" s="89">
        <f t="shared" si="22"/>
        <v>8352907.4699999997</v>
      </c>
      <c r="P98" s="95"/>
      <c r="Q98" s="95">
        <v>117288309</v>
      </c>
      <c r="R98" s="95">
        <v>32298750</v>
      </c>
      <c r="S98" s="95">
        <v>29925866.699999999</v>
      </c>
      <c r="T98" s="95">
        <v>28719738.5</v>
      </c>
      <c r="U98" s="88">
        <f t="shared" si="33"/>
        <v>90</v>
      </c>
      <c r="V98" s="100" t="s">
        <v>104</v>
      </c>
      <c r="W98" s="127" t="s">
        <v>81</v>
      </c>
      <c r="X98" s="95"/>
      <c r="Y98" s="95"/>
      <c r="Z98" s="95">
        <v>33208637</v>
      </c>
      <c r="AA98" s="95">
        <v>29149235.039999999</v>
      </c>
      <c r="AB98" s="95"/>
      <c r="AC98" s="95">
        <v>6506505.7699999996</v>
      </c>
      <c r="AD98" s="88">
        <f t="shared" si="34"/>
        <v>90</v>
      </c>
      <c r="AE98" s="100" t="s">
        <v>104</v>
      </c>
      <c r="AF98" s="127" t="s">
        <v>81</v>
      </c>
      <c r="AG98" s="95"/>
      <c r="AH98" s="95">
        <v>26313600</v>
      </c>
      <c r="AI98" s="95"/>
      <c r="AJ98" s="89">
        <f t="shared" si="25"/>
        <v>213242918.47</v>
      </c>
      <c r="AK98" s="89">
        <f t="shared" si="26"/>
        <v>90167723.539999992</v>
      </c>
      <c r="AL98" s="88">
        <f t="shared" si="35"/>
        <v>90</v>
      </c>
      <c r="AM98" s="100" t="s">
        <v>104</v>
      </c>
      <c r="AN98" s="127" t="s">
        <v>81</v>
      </c>
      <c r="AO98" s="95">
        <v>306000</v>
      </c>
      <c r="AP98" s="95">
        <v>306000</v>
      </c>
      <c r="AQ98" s="95"/>
      <c r="AR98" s="89">
        <f t="shared" si="27"/>
        <v>123075194.93000001</v>
      </c>
      <c r="AS98" s="96">
        <f t="shared" si="28"/>
        <v>131428102.40000001</v>
      </c>
      <c r="AT98" s="88">
        <f t="shared" si="36"/>
        <v>90</v>
      </c>
      <c r="AU98" s="100" t="s">
        <v>104</v>
      </c>
      <c r="AV98" s="127" t="s">
        <v>81</v>
      </c>
      <c r="AW98" s="95">
        <v>0</v>
      </c>
      <c r="AX98" s="95"/>
      <c r="AY98" s="89">
        <f t="shared" si="23"/>
        <v>0</v>
      </c>
      <c r="AZ98" s="95">
        <v>77313318.319999993</v>
      </c>
      <c r="BA98" s="95"/>
      <c r="BB98" s="95">
        <v>-53597169.649999999</v>
      </c>
      <c r="BC98" s="88">
        <f t="shared" si="37"/>
        <v>90</v>
      </c>
      <c r="BD98" s="100" t="s">
        <v>104</v>
      </c>
      <c r="BE98" s="127" t="s">
        <v>81</v>
      </c>
      <c r="BF98" s="95">
        <v>105878654.23</v>
      </c>
      <c r="BG98" s="89">
        <f t="shared" si="24"/>
        <v>52281484.580000006</v>
      </c>
      <c r="BH98" s="95">
        <v>1833299.5</v>
      </c>
      <c r="BI98" s="95"/>
      <c r="BJ98" s="97">
        <f t="shared" si="29"/>
        <v>131428102.40000001</v>
      </c>
      <c r="BK98" s="97">
        <f t="shared" si="30"/>
        <v>131428102.40000001</v>
      </c>
    </row>
    <row r="99" spans="1:63" ht="13.9" customHeight="1">
      <c r="A99" s="88">
        <f t="shared" si="31"/>
        <v>91</v>
      </c>
      <c r="B99" s="99"/>
      <c r="C99" s="100" t="s">
        <v>104</v>
      </c>
      <c r="D99" s="127" t="s">
        <v>76</v>
      </c>
      <c r="E99" s="88">
        <v>9059717</v>
      </c>
      <c r="F99" s="92" t="s">
        <v>158</v>
      </c>
      <c r="G99" s="93"/>
      <c r="H99" s="94"/>
      <c r="I99" s="95">
        <v>2023838</v>
      </c>
      <c r="J99" s="95">
        <v>20419011.989999998</v>
      </c>
      <c r="K99" s="95"/>
      <c r="L99" s="88">
        <f t="shared" si="32"/>
        <v>91</v>
      </c>
      <c r="M99" s="100" t="s">
        <v>104</v>
      </c>
      <c r="N99" s="127" t="s">
        <v>76</v>
      </c>
      <c r="O99" s="89">
        <f t="shared" si="22"/>
        <v>22442849.989999998</v>
      </c>
      <c r="P99" s="95"/>
      <c r="Q99" s="95">
        <v>1127035600</v>
      </c>
      <c r="R99" s="95">
        <v>164690422.33000001</v>
      </c>
      <c r="S99" s="95">
        <v>91434750.659999996</v>
      </c>
      <c r="T99" s="95">
        <v>58236811</v>
      </c>
      <c r="U99" s="88">
        <f t="shared" si="33"/>
        <v>91</v>
      </c>
      <c r="V99" s="100" t="s">
        <v>104</v>
      </c>
      <c r="W99" s="127" t="s">
        <v>76</v>
      </c>
      <c r="X99" s="95">
        <v>30752143</v>
      </c>
      <c r="Y99" s="95">
        <v>21762579.579999998</v>
      </c>
      <c r="Z99" s="95">
        <v>30652687.620000001</v>
      </c>
      <c r="AA99" s="95">
        <v>16711827.390000001</v>
      </c>
      <c r="AB99" s="95"/>
      <c r="AC99" s="95">
        <v>912556</v>
      </c>
      <c r="AD99" s="88">
        <f t="shared" si="34"/>
        <v>91</v>
      </c>
      <c r="AE99" s="100" t="s">
        <v>104</v>
      </c>
      <c r="AF99" s="127" t="s">
        <v>76</v>
      </c>
      <c r="AG99" s="95"/>
      <c r="AH99" s="95">
        <v>0</v>
      </c>
      <c r="AI99" s="95"/>
      <c r="AJ99" s="89">
        <f t="shared" si="25"/>
        <v>1280787737.28</v>
      </c>
      <c r="AK99" s="89">
        <f t="shared" si="26"/>
        <v>261401640.30000001</v>
      </c>
      <c r="AL99" s="88">
        <f t="shared" si="35"/>
        <v>91</v>
      </c>
      <c r="AM99" s="100" t="s">
        <v>104</v>
      </c>
      <c r="AN99" s="127" t="s">
        <v>76</v>
      </c>
      <c r="AO99" s="95">
        <v>985000</v>
      </c>
      <c r="AP99" s="95">
        <v>876388.86</v>
      </c>
      <c r="AQ99" s="95"/>
      <c r="AR99" s="89">
        <f t="shared" si="27"/>
        <v>1019494708.12</v>
      </c>
      <c r="AS99" s="96">
        <f t="shared" si="28"/>
        <v>1041937558.11</v>
      </c>
      <c r="AT99" s="88">
        <f t="shared" si="36"/>
        <v>91</v>
      </c>
      <c r="AU99" s="100" t="s">
        <v>104</v>
      </c>
      <c r="AV99" s="127" t="s">
        <v>76</v>
      </c>
      <c r="AW99" s="95">
        <v>2023838</v>
      </c>
      <c r="AX99" s="95"/>
      <c r="AY99" s="89">
        <f t="shared" si="23"/>
        <v>2023838</v>
      </c>
      <c r="AZ99" s="95">
        <v>604883482.44000006</v>
      </c>
      <c r="BA99" s="95"/>
      <c r="BB99" s="95">
        <v>322537986.51999998</v>
      </c>
      <c r="BC99" s="88">
        <f t="shared" si="37"/>
        <v>91</v>
      </c>
      <c r="BD99" s="100" t="s">
        <v>104</v>
      </c>
      <c r="BE99" s="127" t="s">
        <v>76</v>
      </c>
      <c r="BF99" s="95">
        <v>-16192879.289999999</v>
      </c>
      <c r="BG99" s="89">
        <f t="shared" si="24"/>
        <v>306345107.22999996</v>
      </c>
      <c r="BH99" s="95">
        <v>128685130.44</v>
      </c>
      <c r="BI99" s="95"/>
      <c r="BJ99" s="97">
        <f t="shared" si="29"/>
        <v>1039913720.1100001</v>
      </c>
      <c r="BK99" s="97">
        <f t="shared" si="30"/>
        <v>1041937558.1100001</v>
      </c>
    </row>
    <row r="100" spans="1:63" ht="13.9" customHeight="1">
      <c r="A100" s="88">
        <f t="shared" si="31"/>
        <v>92</v>
      </c>
      <c r="B100" s="99"/>
      <c r="C100" s="100" t="s">
        <v>104</v>
      </c>
      <c r="D100" s="127" t="s">
        <v>155</v>
      </c>
      <c r="E100" s="88">
        <v>9059717</v>
      </c>
      <c r="F100" s="92" t="s">
        <v>158</v>
      </c>
      <c r="G100" s="93">
        <v>60915.72</v>
      </c>
      <c r="H100" s="94"/>
      <c r="I100" s="95">
        <v>2030.27</v>
      </c>
      <c r="J100" s="95">
        <v>51015603.840000004</v>
      </c>
      <c r="K100" s="95"/>
      <c r="L100" s="88">
        <f t="shared" si="32"/>
        <v>92</v>
      </c>
      <c r="M100" s="100" t="s">
        <v>104</v>
      </c>
      <c r="N100" s="127" t="s">
        <v>155</v>
      </c>
      <c r="O100" s="89">
        <f t="shared" si="22"/>
        <v>51078549.830000006</v>
      </c>
      <c r="P100" s="95"/>
      <c r="Q100" s="95"/>
      <c r="R100" s="95"/>
      <c r="S100" s="95">
        <v>2420150</v>
      </c>
      <c r="T100" s="95">
        <v>2420150</v>
      </c>
      <c r="U100" s="88">
        <f t="shared" si="33"/>
        <v>92</v>
      </c>
      <c r="V100" s="100" t="s">
        <v>104</v>
      </c>
      <c r="W100" s="127" t="s">
        <v>155</v>
      </c>
      <c r="X100" s="95"/>
      <c r="Y100" s="95"/>
      <c r="Z100" s="95">
        <v>1916450</v>
      </c>
      <c r="AA100" s="95">
        <v>1835335.43</v>
      </c>
      <c r="AB100" s="95"/>
      <c r="AC100" s="95"/>
      <c r="AD100" s="88">
        <f t="shared" si="34"/>
        <v>92</v>
      </c>
      <c r="AE100" s="100" t="s">
        <v>104</v>
      </c>
      <c r="AF100" s="127" t="s">
        <v>155</v>
      </c>
      <c r="AG100" s="95"/>
      <c r="AH100" s="95"/>
      <c r="AI100" s="95"/>
      <c r="AJ100" s="89">
        <f t="shared" si="25"/>
        <v>4336600</v>
      </c>
      <c r="AK100" s="89">
        <f t="shared" si="26"/>
        <v>4255485.43</v>
      </c>
      <c r="AL100" s="88">
        <f t="shared" si="35"/>
        <v>92</v>
      </c>
      <c r="AM100" s="100" t="s">
        <v>104</v>
      </c>
      <c r="AN100" s="127" t="s">
        <v>155</v>
      </c>
      <c r="AO100" s="95">
        <v>955000</v>
      </c>
      <c r="AP100" s="95">
        <v>810208.5</v>
      </c>
      <c r="AQ100" s="95"/>
      <c r="AR100" s="89">
        <f t="shared" si="27"/>
        <v>225906.0700000003</v>
      </c>
      <c r="AS100" s="96">
        <f t="shared" si="28"/>
        <v>51304455.900000006</v>
      </c>
      <c r="AT100" s="88">
        <f t="shared" si="36"/>
        <v>92</v>
      </c>
      <c r="AU100" s="100" t="s">
        <v>104</v>
      </c>
      <c r="AV100" s="127" t="s">
        <v>155</v>
      </c>
      <c r="AW100" s="95">
        <v>22481.4</v>
      </c>
      <c r="AX100" s="95"/>
      <c r="AY100" s="89">
        <f t="shared" si="23"/>
        <v>22481.4</v>
      </c>
      <c r="AZ100" s="95">
        <v>6698200</v>
      </c>
      <c r="BA100" s="95"/>
      <c r="BB100" s="95">
        <v>40528066.079999998</v>
      </c>
      <c r="BC100" s="88">
        <f t="shared" si="37"/>
        <v>92</v>
      </c>
      <c r="BD100" s="100" t="s">
        <v>104</v>
      </c>
      <c r="BE100" s="127" t="s">
        <v>155</v>
      </c>
      <c r="BF100" s="95">
        <v>4055708.42</v>
      </c>
      <c r="BG100" s="89">
        <f t="shared" si="24"/>
        <v>44583774.5</v>
      </c>
      <c r="BH100" s="95"/>
      <c r="BI100" s="95"/>
      <c r="BJ100" s="97">
        <f t="shared" si="29"/>
        <v>51281974.5</v>
      </c>
      <c r="BK100" s="97">
        <f t="shared" si="30"/>
        <v>51304455.899999999</v>
      </c>
    </row>
    <row r="101" spans="1:63" ht="13.9" customHeight="1">
      <c r="A101" s="88">
        <f t="shared" si="31"/>
        <v>93</v>
      </c>
      <c r="B101" s="99"/>
      <c r="C101" s="100" t="s">
        <v>118</v>
      </c>
      <c r="D101" s="92" t="s">
        <v>79</v>
      </c>
      <c r="E101" s="122">
        <v>9059725</v>
      </c>
      <c r="F101" s="92" t="s">
        <v>158</v>
      </c>
      <c r="G101" s="93">
        <v>0.01</v>
      </c>
      <c r="H101" s="94"/>
      <c r="I101" s="95">
        <v>2070900</v>
      </c>
      <c r="J101" s="95">
        <v>23252455.66</v>
      </c>
      <c r="K101" s="95"/>
      <c r="L101" s="88">
        <f t="shared" si="32"/>
        <v>93</v>
      </c>
      <c r="M101" s="100" t="s">
        <v>118</v>
      </c>
      <c r="N101" s="92" t="s">
        <v>79</v>
      </c>
      <c r="O101" s="89">
        <f t="shared" si="22"/>
        <v>25323355.670000002</v>
      </c>
      <c r="P101" s="95"/>
      <c r="Q101" s="95">
        <v>2377938302.3200002</v>
      </c>
      <c r="R101" s="95">
        <v>509261289.18000001</v>
      </c>
      <c r="S101" s="95">
        <v>76116214.620000005</v>
      </c>
      <c r="T101" s="95">
        <v>52173314.719999999</v>
      </c>
      <c r="U101" s="88">
        <f t="shared" si="33"/>
        <v>93</v>
      </c>
      <c r="V101" s="100" t="s">
        <v>118</v>
      </c>
      <c r="W101" s="92" t="s">
        <v>79</v>
      </c>
      <c r="X101" s="95">
        <v>108230666</v>
      </c>
      <c r="Y101" s="95">
        <v>59357541.009999998</v>
      </c>
      <c r="Z101" s="95">
        <v>101033608.27</v>
      </c>
      <c r="AA101" s="95">
        <v>33863676.729999997</v>
      </c>
      <c r="AB101" s="95">
        <v>23986</v>
      </c>
      <c r="AC101" s="95"/>
      <c r="AD101" s="88">
        <f t="shared" si="34"/>
        <v>93</v>
      </c>
      <c r="AE101" s="100" t="s">
        <v>118</v>
      </c>
      <c r="AF101" s="92" t="s">
        <v>79</v>
      </c>
      <c r="AG101" s="95"/>
      <c r="AH101" s="95">
        <v>88781556</v>
      </c>
      <c r="AI101" s="95">
        <v>41272479.210000001</v>
      </c>
      <c r="AJ101" s="89">
        <f t="shared" si="25"/>
        <v>2752124333.21</v>
      </c>
      <c r="AK101" s="89">
        <f t="shared" si="26"/>
        <v>695928300.85000002</v>
      </c>
      <c r="AL101" s="88">
        <f t="shared" si="35"/>
        <v>93</v>
      </c>
      <c r="AM101" s="100" t="s">
        <v>118</v>
      </c>
      <c r="AN101" s="92" t="s">
        <v>79</v>
      </c>
      <c r="AO101" s="95">
        <f>1135000+24960000</f>
        <v>26095000</v>
      </c>
      <c r="AP101" s="95">
        <v>6364309.1699999999</v>
      </c>
      <c r="AQ101" s="95"/>
      <c r="AR101" s="89">
        <f t="shared" si="27"/>
        <v>2075926723.1900001</v>
      </c>
      <c r="AS101" s="96">
        <f t="shared" si="28"/>
        <v>2101250078.8600001</v>
      </c>
      <c r="AT101" s="88">
        <f t="shared" si="36"/>
        <v>93</v>
      </c>
      <c r="AU101" s="100" t="s">
        <v>118</v>
      </c>
      <c r="AV101" s="92" t="s">
        <v>79</v>
      </c>
      <c r="AW101" s="95">
        <v>365426</v>
      </c>
      <c r="AX101" s="95"/>
      <c r="AY101" s="89">
        <f t="shared" si="23"/>
        <v>365426</v>
      </c>
      <c r="AZ101" s="95">
        <v>476304463.76999998</v>
      </c>
      <c r="BA101" s="95"/>
      <c r="BB101" s="95">
        <v>1361401681.51</v>
      </c>
      <c r="BC101" s="88">
        <f t="shared" si="37"/>
        <v>93</v>
      </c>
      <c r="BD101" s="100" t="s">
        <v>118</v>
      </c>
      <c r="BE101" s="92" t="s">
        <v>79</v>
      </c>
      <c r="BF101" s="95">
        <v>26250651.579999998</v>
      </c>
      <c r="BG101" s="89">
        <f t="shared" si="24"/>
        <v>1387652333.0899999</v>
      </c>
      <c r="BH101" s="95">
        <v>236927856</v>
      </c>
      <c r="BI101" s="95"/>
      <c r="BJ101" s="97">
        <f t="shared" si="29"/>
        <v>2100884652.8599999</v>
      </c>
      <c r="BK101" s="97">
        <f t="shared" si="30"/>
        <v>2101250078.8599999</v>
      </c>
    </row>
    <row r="102" spans="1:63" ht="13.9" customHeight="1">
      <c r="A102" s="88">
        <f t="shared" si="31"/>
        <v>94</v>
      </c>
      <c r="B102" s="99"/>
      <c r="C102" s="100" t="s">
        <v>118</v>
      </c>
      <c r="D102" s="124" t="s">
        <v>80</v>
      </c>
      <c r="E102" s="122">
        <v>9059725</v>
      </c>
      <c r="F102" s="92" t="s">
        <v>158</v>
      </c>
      <c r="G102" s="93">
        <v>0.01</v>
      </c>
      <c r="H102" s="94"/>
      <c r="I102" s="95">
        <v>10000</v>
      </c>
      <c r="J102" s="95">
        <v>747190</v>
      </c>
      <c r="K102" s="95"/>
      <c r="L102" s="88">
        <f t="shared" si="32"/>
        <v>94</v>
      </c>
      <c r="M102" s="100" t="s">
        <v>118</v>
      </c>
      <c r="N102" s="124" t="s">
        <v>80</v>
      </c>
      <c r="O102" s="89">
        <f t="shared" si="22"/>
        <v>757190.01</v>
      </c>
      <c r="P102" s="95"/>
      <c r="Q102" s="95"/>
      <c r="R102" s="95"/>
      <c r="S102" s="95">
        <v>3165700</v>
      </c>
      <c r="T102" s="95">
        <v>1544895.06</v>
      </c>
      <c r="U102" s="88">
        <f t="shared" si="33"/>
        <v>94</v>
      </c>
      <c r="V102" s="100" t="s">
        <v>118</v>
      </c>
      <c r="W102" s="124" t="s">
        <v>80</v>
      </c>
      <c r="X102" s="95"/>
      <c r="Y102" s="95"/>
      <c r="Z102" s="95">
        <v>3050067</v>
      </c>
      <c r="AA102" s="95">
        <v>2181343.7200000002</v>
      </c>
      <c r="AB102" s="95"/>
      <c r="AC102" s="95"/>
      <c r="AD102" s="88">
        <f t="shared" si="34"/>
        <v>94</v>
      </c>
      <c r="AE102" s="100" t="s">
        <v>118</v>
      </c>
      <c r="AF102" s="124" t="s">
        <v>80</v>
      </c>
      <c r="AG102" s="95"/>
      <c r="AH102" s="95"/>
      <c r="AI102" s="95"/>
      <c r="AJ102" s="89">
        <f t="shared" si="25"/>
        <v>6215767</v>
      </c>
      <c r="AK102" s="89">
        <f t="shared" si="26"/>
        <v>3726238.7800000003</v>
      </c>
      <c r="AL102" s="88">
        <f t="shared" si="35"/>
        <v>94</v>
      </c>
      <c r="AM102" s="100" t="s">
        <v>118</v>
      </c>
      <c r="AN102" s="124" t="s">
        <v>80</v>
      </c>
      <c r="AO102" s="95">
        <v>50000</v>
      </c>
      <c r="AP102" s="95">
        <v>50000</v>
      </c>
      <c r="AQ102" s="95"/>
      <c r="AR102" s="89">
        <f t="shared" si="27"/>
        <v>2489528.2199999997</v>
      </c>
      <c r="AS102" s="96">
        <f t="shared" si="28"/>
        <v>3246718.2299999995</v>
      </c>
      <c r="AT102" s="88">
        <f t="shared" si="36"/>
        <v>94</v>
      </c>
      <c r="AU102" s="100" t="s">
        <v>118</v>
      </c>
      <c r="AV102" s="124" t="s">
        <v>80</v>
      </c>
      <c r="AW102" s="95"/>
      <c r="AX102" s="95"/>
      <c r="AY102" s="89">
        <f t="shared" si="23"/>
        <v>0</v>
      </c>
      <c r="AZ102" s="95">
        <v>3165770</v>
      </c>
      <c r="BA102" s="95"/>
      <c r="BB102" s="95">
        <v>554733.67000000004</v>
      </c>
      <c r="BC102" s="88">
        <f t="shared" si="37"/>
        <v>94</v>
      </c>
      <c r="BD102" s="100" t="s">
        <v>118</v>
      </c>
      <c r="BE102" s="124" t="s">
        <v>80</v>
      </c>
      <c r="BF102" s="95">
        <v>-619969.43999999994</v>
      </c>
      <c r="BG102" s="89">
        <f t="shared" si="24"/>
        <v>-65235.769999999902</v>
      </c>
      <c r="BH102" s="95">
        <v>146184</v>
      </c>
      <c r="BI102" s="95"/>
      <c r="BJ102" s="97">
        <f t="shared" si="29"/>
        <v>3246718.23</v>
      </c>
      <c r="BK102" s="97">
        <f t="shared" si="30"/>
        <v>3246718.23</v>
      </c>
    </row>
    <row r="103" spans="1:63" ht="13.9" customHeight="1">
      <c r="A103" s="88">
        <f t="shared" si="31"/>
        <v>95</v>
      </c>
      <c r="B103" s="99"/>
      <c r="C103" s="100" t="s">
        <v>118</v>
      </c>
      <c r="D103" s="100" t="s">
        <v>74</v>
      </c>
      <c r="E103" s="125">
        <v>9059733</v>
      </c>
      <c r="F103" s="92" t="s">
        <v>158</v>
      </c>
      <c r="G103" s="93">
        <v>0.01</v>
      </c>
      <c r="H103" s="94"/>
      <c r="I103" s="95">
        <v>101012</v>
      </c>
      <c r="J103" s="95">
        <v>35746978</v>
      </c>
      <c r="K103" s="95"/>
      <c r="L103" s="88">
        <f t="shared" si="32"/>
        <v>95</v>
      </c>
      <c r="M103" s="100" t="s">
        <v>118</v>
      </c>
      <c r="N103" s="100" t="s">
        <v>74</v>
      </c>
      <c r="O103" s="89">
        <f t="shared" si="22"/>
        <v>35847990.009999998</v>
      </c>
      <c r="P103" s="95">
        <v>9942696</v>
      </c>
      <c r="Q103" s="95">
        <v>1091235281</v>
      </c>
      <c r="R103" s="95">
        <v>608092591.30999994</v>
      </c>
      <c r="S103" s="95">
        <v>107063441</v>
      </c>
      <c r="T103" s="95">
        <v>43191701.619999997</v>
      </c>
      <c r="U103" s="88">
        <f t="shared" si="33"/>
        <v>95</v>
      </c>
      <c r="V103" s="100" t="s">
        <v>118</v>
      </c>
      <c r="W103" s="100" t="s">
        <v>74</v>
      </c>
      <c r="X103" s="95">
        <v>25042000</v>
      </c>
      <c r="Y103" s="95">
        <v>12461050.130000001</v>
      </c>
      <c r="Z103" s="95">
        <v>27070558</v>
      </c>
      <c r="AA103" s="95">
        <v>13605305</v>
      </c>
      <c r="AB103" s="95"/>
      <c r="AC103" s="95">
        <v>13476882.949999999</v>
      </c>
      <c r="AD103" s="88">
        <f t="shared" si="34"/>
        <v>95</v>
      </c>
      <c r="AE103" s="100" t="s">
        <v>118</v>
      </c>
      <c r="AF103" s="100" t="s">
        <v>74</v>
      </c>
      <c r="AG103" s="95"/>
      <c r="AH103" s="95">
        <v>6561500</v>
      </c>
      <c r="AI103" s="95">
        <v>95000.04</v>
      </c>
      <c r="AJ103" s="89">
        <f>Q103+S103+X103+Z103+AB103+AC103+AG103+AH103+P103</f>
        <v>1280392358.95</v>
      </c>
      <c r="AK103" s="89">
        <f t="shared" si="26"/>
        <v>677445648.0999999</v>
      </c>
      <c r="AL103" s="88">
        <f t="shared" si="35"/>
        <v>95</v>
      </c>
      <c r="AM103" s="100" t="s">
        <v>118</v>
      </c>
      <c r="AN103" s="100" t="s">
        <v>74</v>
      </c>
      <c r="AO103" s="95">
        <v>200000</v>
      </c>
      <c r="AP103" s="95">
        <v>200000</v>
      </c>
      <c r="AQ103" s="95"/>
      <c r="AR103" s="89">
        <f t="shared" si="27"/>
        <v>602946710.85000014</v>
      </c>
      <c r="AS103" s="96">
        <f t="shared" si="28"/>
        <v>638794700.86000013</v>
      </c>
      <c r="AT103" s="88">
        <f t="shared" si="36"/>
        <v>95</v>
      </c>
      <c r="AU103" s="100" t="s">
        <v>118</v>
      </c>
      <c r="AV103" s="100" t="s">
        <v>74</v>
      </c>
      <c r="AW103" s="95">
        <v>1563801</v>
      </c>
      <c r="AX103" s="95"/>
      <c r="AY103" s="89">
        <f t="shared" si="23"/>
        <v>1563801</v>
      </c>
      <c r="AZ103" s="95">
        <v>360103373</v>
      </c>
      <c r="BA103" s="95"/>
      <c r="BB103" s="95">
        <v>136329942.28999999</v>
      </c>
      <c r="BC103" s="88">
        <f t="shared" si="37"/>
        <v>95</v>
      </c>
      <c r="BD103" s="100" t="s">
        <v>118</v>
      </c>
      <c r="BE103" s="100" t="s">
        <v>74</v>
      </c>
      <c r="BF103" s="95">
        <v>-25364600.43</v>
      </c>
      <c r="BG103" s="89">
        <f t="shared" si="24"/>
        <v>110965341.85999998</v>
      </c>
      <c r="BH103" s="95">
        <v>166162185</v>
      </c>
      <c r="BI103" s="95"/>
      <c r="BJ103" s="97">
        <f t="shared" si="29"/>
        <v>637230899.86000001</v>
      </c>
      <c r="BK103" s="97">
        <f t="shared" si="30"/>
        <v>638794700.86000001</v>
      </c>
    </row>
    <row r="104" spans="1:63" ht="13.9" customHeight="1">
      <c r="A104" s="88">
        <f t="shared" si="31"/>
        <v>96</v>
      </c>
      <c r="B104" s="99"/>
      <c r="C104" s="100" t="s">
        <v>118</v>
      </c>
      <c r="D104" s="100" t="s">
        <v>87</v>
      </c>
      <c r="E104" s="125">
        <v>9060693</v>
      </c>
      <c r="F104" s="92" t="s">
        <v>158</v>
      </c>
      <c r="G104" s="93"/>
      <c r="H104" s="94"/>
      <c r="I104" s="95"/>
      <c r="J104" s="95">
        <v>7972235.4000000004</v>
      </c>
      <c r="K104" s="95"/>
      <c r="L104" s="88">
        <f t="shared" si="32"/>
        <v>96</v>
      </c>
      <c r="M104" s="100" t="s">
        <v>118</v>
      </c>
      <c r="N104" s="100" t="s">
        <v>87</v>
      </c>
      <c r="O104" s="89">
        <f t="shared" si="22"/>
        <v>7972235.4000000004</v>
      </c>
      <c r="P104" s="95">
        <v>2608222</v>
      </c>
      <c r="Q104" s="95">
        <v>725978179.20000005</v>
      </c>
      <c r="R104" s="95">
        <v>138346237.03</v>
      </c>
      <c r="S104" s="95">
        <v>8451533</v>
      </c>
      <c r="T104" s="95">
        <v>5423575.1299999999</v>
      </c>
      <c r="U104" s="88">
        <f t="shared" si="33"/>
        <v>96</v>
      </c>
      <c r="V104" s="100" t="s">
        <v>118</v>
      </c>
      <c r="W104" s="100" t="s">
        <v>87</v>
      </c>
      <c r="X104" s="95"/>
      <c r="Y104" s="95"/>
      <c r="Z104" s="95">
        <v>23194384</v>
      </c>
      <c r="AA104" s="95">
        <v>11866559.800000001</v>
      </c>
      <c r="AB104" s="95"/>
      <c r="AC104" s="95"/>
      <c r="AD104" s="88">
        <f t="shared" si="34"/>
        <v>96</v>
      </c>
      <c r="AE104" s="100" t="s">
        <v>118</v>
      </c>
      <c r="AF104" s="100" t="s">
        <v>87</v>
      </c>
      <c r="AG104" s="95"/>
      <c r="AH104" s="95"/>
      <c r="AI104" s="95"/>
      <c r="AJ104" s="89">
        <f>Q104+S104+X104+Z104+AB104+AC104+AG104+AH104+P104</f>
        <v>760232318.20000005</v>
      </c>
      <c r="AK104" s="89">
        <f t="shared" si="26"/>
        <v>155636371.96000001</v>
      </c>
      <c r="AL104" s="88">
        <f t="shared" si="35"/>
        <v>96</v>
      </c>
      <c r="AM104" s="100" t="s">
        <v>118</v>
      </c>
      <c r="AN104" s="100" t="s">
        <v>87</v>
      </c>
      <c r="AO104" s="95">
        <v>100000</v>
      </c>
      <c r="AP104" s="95">
        <v>100000</v>
      </c>
      <c r="AQ104" s="95"/>
      <c r="AR104" s="89">
        <f t="shared" si="27"/>
        <v>604595946.24000001</v>
      </c>
      <c r="AS104" s="96">
        <f t="shared" si="28"/>
        <v>612568181.63999999</v>
      </c>
      <c r="AT104" s="88">
        <f t="shared" si="36"/>
        <v>96</v>
      </c>
      <c r="AU104" s="100" t="s">
        <v>118</v>
      </c>
      <c r="AV104" s="100" t="s">
        <v>87</v>
      </c>
      <c r="AW104" s="95"/>
      <c r="AX104" s="95"/>
      <c r="AY104" s="89">
        <f t="shared" si="23"/>
        <v>0</v>
      </c>
      <c r="AZ104" s="95">
        <v>506629903</v>
      </c>
      <c r="BA104" s="95"/>
      <c r="BB104" s="95">
        <v>29910356.02</v>
      </c>
      <c r="BC104" s="88">
        <f t="shared" si="37"/>
        <v>96</v>
      </c>
      <c r="BD104" s="100" t="s">
        <v>118</v>
      </c>
      <c r="BE104" s="100" t="s">
        <v>87</v>
      </c>
      <c r="BF104" s="95">
        <v>-19560070.379999999</v>
      </c>
      <c r="BG104" s="89">
        <f t="shared" si="24"/>
        <v>10350285.640000001</v>
      </c>
      <c r="BH104" s="95">
        <v>95587993</v>
      </c>
      <c r="BI104" s="95"/>
      <c r="BJ104" s="97">
        <f t="shared" si="29"/>
        <v>612568181.63999999</v>
      </c>
      <c r="BK104" s="97">
        <f t="shared" si="30"/>
        <v>612568181.63999999</v>
      </c>
    </row>
    <row r="105" spans="1:63" ht="13.9" customHeight="1">
      <c r="A105" s="88">
        <f t="shared" si="31"/>
        <v>97</v>
      </c>
      <c r="B105" s="99"/>
      <c r="C105" s="100" t="s">
        <v>118</v>
      </c>
      <c r="D105" s="92" t="s">
        <v>81</v>
      </c>
      <c r="E105" s="122">
        <v>9059741</v>
      </c>
      <c r="F105" s="92" t="s">
        <v>158</v>
      </c>
      <c r="G105" s="93">
        <v>0.01</v>
      </c>
      <c r="H105" s="94"/>
      <c r="I105" s="95"/>
      <c r="J105" s="95">
        <v>4894381</v>
      </c>
      <c r="K105" s="95"/>
      <c r="L105" s="88">
        <f t="shared" si="32"/>
        <v>97</v>
      </c>
      <c r="M105" s="100" t="s">
        <v>118</v>
      </c>
      <c r="N105" s="92" t="s">
        <v>81</v>
      </c>
      <c r="O105" s="89">
        <f t="shared" si="22"/>
        <v>4894381.01</v>
      </c>
      <c r="P105" s="95"/>
      <c r="Q105" s="95">
        <v>287530329</v>
      </c>
      <c r="R105" s="95">
        <v>116865821.04000001</v>
      </c>
      <c r="S105" s="95">
        <v>21073020</v>
      </c>
      <c r="T105" s="95">
        <v>13018109.92</v>
      </c>
      <c r="U105" s="88">
        <f t="shared" si="33"/>
        <v>97</v>
      </c>
      <c r="V105" s="100" t="s">
        <v>118</v>
      </c>
      <c r="W105" s="92" t="s">
        <v>81</v>
      </c>
      <c r="X105" s="95"/>
      <c r="Y105" s="95"/>
      <c r="Z105" s="95">
        <v>13565249</v>
      </c>
      <c r="AA105" s="95">
        <v>5542339.9500000002</v>
      </c>
      <c r="AB105" s="95"/>
      <c r="AC105" s="95">
        <v>7681108</v>
      </c>
      <c r="AD105" s="88">
        <f t="shared" si="34"/>
        <v>97</v>
      </c>
      <c r="AE105" s="100" t="s">
        <v>118</v>
      </c>
      <c r="AF105" s="92" t="s">
        <v>81</v>
      </c>
      <c r="AG105" s="95"/>
      <c r="AH105" s="95"/>
      <c r="AI105" s="95"/>
      <c r="AJ105" s="89">
        <f t="shared" si="25"/>
        <v>329849706</v>
      </c>
      <c r="AK105" s="89">
        <f t="shared" si="26"/>
        <v>135426270.91</v>
      </c>
      <c r="AL105" s="88">
        <f t="shared" si="35"/>
        <v>97</v>
      </c>
      <c r="AM105" s="100" t="s">
        <v>118</v>
      </c>
      <c r="AN105" s="92" t="s">
        <v>81</v>
      </c>
      <c r="AO105" s="95">
        <v>100000</v>
      </c>
      <c r="AP105" s="95">
        <v>100000</v>
      </c>
      <c r="AQ105" s="95"/>
      <c r="AR105" s="89">
        <f t="shared" si="27"/>
        <v>194423435.09</v>
      </c>
      <c r="AS105" s="96">
        <f t="shared" si="28"/>
        <v>199317816.09999999</v>
      </c>
      <c r="AT105" s="88">
        <f t="shared" si="36"/>
        <v>97</v>
      </c>
      <c r="AU105" s="100" t="s">
        <v>118</v>
      </c>
      <c r="AV105" s="92" t="s">
        <v>81</v>
      </c>
      <c r="AW105" s="95"/>
      <c r="AX105" s="95"/>
      <c r="AY105" s="89">
        <f t="shared" si="23"/>
        <v>0</v>
      </c>
      <c r="AZ105" s="95">
        <v>116053389</v>
      </c>
      <c r="BA105" s="95"/>
      <c r="BB105" s="95">
        <v>35466389.689999998</v>
      </c>
      <c r="BC105" s="88">
        <f t="shared" si="37"/>
        <v>97</v>
      </c>
      <c r="BD105" s="100" t="s">
        <v>118</v>
      </c>
      <c r="BE105" s="92" t="s">
        <v>81</v>
      </c>
      <c r="BF105" s="95">
        <v>-11241292.59</v>
      </c>
      <c r="BG105" s="89">
        <f t="shared" si="24"/>
        <v>24225097.099999998</v>
      </c>
      <c r="BH105" s="95">
        <v>59039330</v>
      </c>
      <c r="BI105" s="95"/>
      <c r="BJ105" s="97">
        <f t="shared" si="29"/>
        <v>199317816.09999999</v>
      </c>
      <c r="BK105" s="97">
        <f t="shared" si="30"/>
        <v>199317816.09999999</v>
      </c>
    </row>
    <row r="106" spans="1:63" ht="13.9" customHeight="1">
      <c r="A106" s="88">
        <f t="shared" si="31"/>
        <v>98</v>
      </c>
      <c r="B106" s="99"/>
      <c r="C106" s="100" t="s">
        <v>118</v>
      </c>
      <c r="D106" s="100" t="s">
        <v>76</v>
      </c>
      <c r="E106" s="125">
        <v>9059768</v>
      </c>
      <c r="F106" s="92" t="s">
        <v>158</v>
      </c>
      <c r="G106" s="93">
        <v>0.01</v>
      </c>
      <c r="H106" s="94"/>
      <c r="I106" s="95">
        <v>540</v>
      </c>
      <c r="J106" s="95">
        <v>34257298.229999997</v>
      </c>
      <c r="K106" s="95"/>
      <c r="L106" s="88">
        <f t="shared" si="32"/>
        <v>98</v>
      </c>
      <c r="M106" s="100" t="s">
        <v>118</v>
      </c>
      <c r="N106" s="100" t="s">
        <v>76</v>
      </c>
      <c r="O106" s="89">
        <f t="shared" si="22"/>
        <v>34257838.239999995</v>
      </c>
      <c r="P106" s="95"/>
      <c r="Q106" s="95">
        <v>675333442.79999995</v>
      </c>
      <c r="R106" s="95">
        <v>201376723.49000001</v>
      </c>
      <c r="S106" s="95">
        <v>70293691.150000006</v>
      </c>
      <c r="T106" s="95">
        <v>53325920.310000002</v>
      </c>
      <c r="U106" s="88">
        <f t="shared" si="33"/>
        <v>98</v>
      </c>
      <c r="V106" s="100" t="s">
        <v>118</v>
      </c>
      <c r="W106" s="100" t="s">
        <v>76</v>
      </c>
      <c r="X106" s="95">
        <v>63840000</v>
      </c>
      <c r="Y106" s="95">
        <v>27737222.48</v>
      </c>
      <c r="Z106" s="95">
        <v>10434404</v>
      </c>
      <c r="AA106" s="95">
        <v>3557171.78</v>
      </c>
      <c r="AB106" s="95"/>
      <c r="AC106" s="95"/>
      <c r="AD106" s="88">
        <f t="shared" si="34"/>
        <v>98</v>
      </c>
      <c r="AE106" s="100" t="s">
        <v>118</v>
      </c>
      <c r="AF106" s="100" t="s">
        <v>76</v>
      </c>
      <c r="AG106" s="95"/>
      <c r="AH106" s="95">
        <v>100000</v>
      </c>
      <c r="AI106" s="95">
        <v>72499.759999999995</v>
      </c>
      <c r="AJ106" s="89">
        <f t="shared" si="25"/>
        <v>820001537.94999993</v>
      </c>
      <c r="AK106" s="89">
        <f t="shared" si="26"/>
        <v>286069537.81999999</v>
      </c>
      <c r="AL106" s="88">
        <f t="shared" si="35"/>
        <v>98</v>
      </c>
      <c r="AM106" s="100" t="s">
        <v>118</v>
      </c>
      <c r="AN106" s="100" t="s">
        <v>76</v>
      </c>
      <c r="AO106" s="95">
        <v>100000</v>
      </c>
      <c r="AP106" s="95">
        <v>100000</v>
      </c>
      <c r="AQ106" s="95"/>
      <c r="AR106" s="89">
        <f t="shared" si="27"/>
        <v>533932000.12999994</v>
      </c>
      <c r="AS106" s="96">
        <f t="shared" si="28"/>
        <v>568189838.36999989</v>
      </c>
      <c r="AT106" s="88">
        <f t="shared" si="36"/>
        <v>98</v>
      </c>
      <c r="AU106" s="100" t="s">
        <v>118</v>
      </c>
      <c r="AV106" s="100" t="s">
        <v>76</v>
      </c>
      <c r="AW106" s="95">
        <v>392</v>
      </c>
      <c r="AX106" s="95"/>
      <c r="AY106" s="89">
        <f t="shared" si="23"/>
        <v>392</v>
      </c>
      <c r="AZ106" s="95">
        <v>458267295.44</v>
      </c>
      <c r="BA106" s="95"/>
      <c r="BB106" s="95">
        <v>43662603.100000001</v>
      </c>
      <c r="BC106" s="88">
        <f t="shared" si="37"/>
        <v>98</v>
      </c>
      <c r="BD106" s="100" t="s">
        <v>118</v>
      </c>
      <c r="BE106" s="100" t="s">
        <v>76</v>
      </c>
      <c r="BF106" s="95">
        <v>-12657198.17</v>
      </c>
      <c r="BG106" s="89">
        <f t="shared" si="24"/>
        <v>31005404.93</v>
      </c>
      <c r="BH106" s="95">
        <v>78916746</v>
      </c>
      <c r="BI106" s="95"/>
      <c r="BJ106" s="97">
        <f t="shared" si="29"/>
        <v>568189446.37</v>
      </c>
      <c r="BK106" s="97">
        <f t="shared" si="30"/>
        <v>568189838.37</v>
      </c>
    </row>
    <row r="107" spans="1:63" ht="13.9" customHeight="1">
      <c r="A107" s="88">
        <f t="shared" si="31"/>
        <v>99</v>
      </c>
      <c r="B107" s="99"/>
      <c r="C107" s="100" t="s">
        <v>118</v>
      </c>
      <c r="D107" s="100" t="s">
        <v>155</v>
      </c>
      <c r="E107" s="125">
        <v>9059768</v>
      </c>
      <c r="F107" s="92" t="s">
        <v>158</v>
      </c>
      <c r="G107" s="93">
        <v>11124245.15</v>
      </c>
      <c r="H107" s="94"/>
      <c r="I107" s="95">
        <v>7871206</v>
      </c>
      <c r="J107" s="95">
        <v>13304996.5</v>
      </c>
      <c r="K107" s="95"/>
      <c r="L107" s="88">
        <f t="shared" si="32"/>
        <v>99</v>
      </c>
      <c r="M107" s="100" t="s">
        <v>118</v>
      </c>
      <c r="N107" s="100" t="s">
        <v>155</v>
      </c>
      <c r="O107" s="89">
        <f t="shared" si="22"/>
        <v>32300447.649999999</v>
      </c>
      <c r="P107" s="95"/>
      <c r="Q107" s="95"/>
      <c r="R107" s="95"/>
      <c r="S107" s="95">
        <v>3168000</v>
      </c>
      <c r="T107" s="95">
        <v>3167999.5</v>
      </c>
      <c r="U107" s="88">
        <f t="shared" si="33"/>
        <v>99</v>
      </c>
      <c r="V107" s="100" t="s">
        <v>118</v>
      </c>
      <c r="W107" s="100" t="s">
        <v>155</v>
      </c>
      <c r="X107" s="95"/>
      <c r="Y107" s="95"/>
      <c r="Z107" s="95"/>
      <c r="AA107" s="95"/>
      <c r="AB107" s="95"/>
      <c r="AC107" s="95"/>
      <c r="AD107" s="88">
        <f t="shared" si="34"/>
        <v>99</v>
      </c>
      <c r="AE107" s="100" t="s">
        <v>118</v>
      </c>
      <c r="AF107" s="100" t="s">
        <v>155</v>
      </c>
      <c r="AG107" s="95"/>
      <c r="AH107" s="95"/>
      <c r="AI107" s="95"/>
      <c r="AJ107" s="89">
        <f t="shared" si="25"/>
        <v>3168000</v>
      </c>
      <c r="AK107" s="89">
        <f t="shared" si="26"/>
        <v>3167999.5</v>
      </c>
      <c r="AL107" s="88">
        <f t="shared" si="35"/>
        <v>99</v>
      </c>
      <c r="AM107" s="100" t="s">
        <v>118</v>
      </c>
      <c r="AN107" s="100" t="s">
        <v>155</v>
      </c>
      <c r="AO107" s="95">
        <v>1480000</v>
      </c>
      <c r="AP107" s="95">
        <v>1215750</v>
      </c>
      <c r="AQ107" s="95"/>
      <c r="AR107" s="89">
        <f t="shared" si="27"/>
        <v>264250.5</v>
      </c>
      <c r="AS107" s="96">
        <f t="shared" si="28"/>
        <v>32564698.149999999</v>
      </c>
      <c r="AT107" s="88">
        <f t="shared" si="36"/>
        <v>99</v>
      </c>
      <c r="AU107" s="100" t="s">
        <v>118</v>
      </c>
      <c r="AV107" s="100" t="s">
        <v>155</v>
      </c>
      <c r="AW107" s="95"/>
      <c r="AX107" s="95"/>
      <c r="AY107" s="89">
        <f t="shared" si="23"/>
        <v>0</v>
      </c>
      <c r="AZ107" s="95">
        <v>3168000</v>
      </c>
      <c r="BA107" s="95"/>
      <c r="BB107" s="95"/>
      <c r="BC107" s="88">
        <f t="shared" si="37"/>
        <v>99</v>
      </c>
      <c r="BD107" s="100" t="s">
        <v>118</v>
      </c>
      <c r="BE107" s="100" t="s">
        <v>155</v>
      </c>
      <c r="BF107" s="95">
        <v>29396698.149999999</v>
      </c>
      <c r="BG107" s="89">
        <f t="shared" si="24"/>
        <v>29396698.149999999</v>
      </c>
      <c r="BH107" s="95"/>
      <c r="BI107" s="95"/>
      <c r="BJ107" s="97">
        <f t="shared" si="29"/>
        <v>32564698.149999999</v>
      </c>
      <c r="BK107" s="97">
        <f t="shared" si="30"/>
        <v>32564698.149999999</v>
      </c>
    </row>
    <row r="108" spans="1:63" ht="13.9" customHeight="1">
      <c r="A108" s="88">
        <f t="shared" si="31"/>
        <v>100</v>
      </c>
      <c r="B108" s="99"/>
      <c r="C108" s="124" t="s">
        <v>130</v>
      </c>
      <c r="D108" s="92" t="s">
        <v>79</v>
      </c>
      <c r="E108" s="122">
        <v>9059776</v>
      </c>
      <c r="F108" s="92" t="s">
        <v>158</v>
      </c>
      <c r="G108" s="93">
        <v>0.01</v>
      </c>
      <c r="H108" s="94"/>
      <c r="I108" s="95">
        <v>3192475</v>
      </c>
      <c r="J108" s="95">
        <v>33295526.07</v>
      </c>
      <c r="K108" s="95"/>
      <c r="L108" s="88">
        <f t="shared" si="32"/>
        <v>100</v>
      </c>
      <c r="M108" s="124" t="s">
        <v>130</v>
      </c>
      <c r="N108" s="92" t="s">
        <v>79</v>
      </c>
      <c r="O108" s="89">
        <f t="shared" si="22"/>
        <v>36488001.079999998</v>
      </c>
      <c r="P108" s="95"/>
      <c r="Q108" s="95">
        <v>1014640475</v>
      </c>
      <c r="R108" s="95">
        <v>406735960.62</v>
      </c>
      <c r="S108" s="95">
        <v>83086136.109999999</v>
      </c>
      <c r="T108" s="95">
        <v>60902097.469999999</v>
      </c>
      <c r="U108" s="88">
        <f t="shared" si="33"/>
        <v>100</v>
      </c>
      <c r="V108" s="124" t="s">
        <v>130</v>
      </c>
      <c r="W108" s="92" t="s">
        <v>79</v>
      </c>
      <c r="X108" s="95">
        <v>134021850.98</v>
      </c>
      <c r="Y108" s="95">
        <v>82161246.430000007</v>
      </c>
      <c r="Z108" s="95">
        <v>30868830.300000001</v>
      </c>
      <c r="AA108" s="95">
        <v>20177805.120000001</v>
      </c>
      <c r="AB108" s="95"/>
      <c r="AC108" s="95"/>
      <c r="AD108" s="88">
        <f t="shared" si="34"/>
        <v>100</v>
      </c>
      <c r="AE108" s="124" t="s">
        <v>130</v>
      </c>
      <c r="AF108" s="92" t="s">
        <v>79</v>
      </c>
      <c r="AG108" s="95"/>
      <c r="AH108" s="95">
        <v>131874680</v>
      </c>
      <c r="AI108" s="95">
        <v>38695267.659999996</v>
      </c>
      <c r="AJ108" s="89">
        <f t="shared" si="25"/>
        <v>1394491972.3899999</v>
      </c>
      <c r="AK108" s="89">
        <f t="shared" si="26"/>
        <v>608672377.29999995</v>
      </c>
      <c r="AL108" s="88">
        <f t="shared" si="35"/>
        <v>100</v>
      </c>
      <c r="AM108" s="124" t="s">
        <v>130</v>
      </c>
      <c r="AN108" s="92" t="s">
        <v>79</v>
      </c>
      <c r="AO108" s="95">
        <v>4340000</v>
      </c>
      <c r="AP108" s="95">
        <v>4340000</v>
      </c>
      <c r="AQ108" s="95"/>
      <c r="AR108" s="89">
        <f t="shared" si="27"/>
        <v>785819595.08999991</v>
      </c>
      <c r="AS108" s="96">
        <f t="shared" si="28"/>
        <v>822307596.16999996</v>
      </c>
      <c r="AT108" s="88">
        <f t="shared" si="36"/>
        <v>100</v>
      </c>
      <c r="AU108" s="124" t="s">
        <v>130</v>
      </c>
      <c r="AV108" s="92" t="s">
        <v>79</v>
      </c>
      <c r="AW108" s="95">
        <v>659203</v>
      </c>
      <c r="AX108" s="95"/>
      <c r="AY108" s="89">
        <f t="shared" si="23"/>
        <v>659203</v>
      </c>
      <c r="AZ108" s="95">
        <v>574950155.67999995</v>
      </c>
      <c r="BA108" s="95"/>
      <c r="BB108" s="95">
        <v>-88501081.650000006</v>
      </c>
      <c r="BC108" s="88">
        <f t="shared" si="37"/>
        <v>100</v>
      </c>
      <c r="BD108" s="124" t="s">
        <v>130</v>
      </c>
      <c r="BE108" s="92" t="s">
        <v>79</v>
      </c>
      <c r="BF108" s="95">
        <v>-32406037.98</v>
      </c>
      <c r="BG108" s="89">
        <f t="shared" si="24"/>
        <v>-120907119.63000001</v>
      </c>
      <c r="BH108" s="95">
        <v>367605357.12</v>
      </c>
      <c r="BI108" s="95"/>
      <c r="BJ108" s="97">
        <f t="shared" si="29"/>
        <v>821648393.16999996</v>
      </c>
      <c r="BK108" s="97">
        <f t="shared" si="30"/>
        <v>822307596.16999996</v>
      </c>
    </row>
    <row r="109" spans="1:63" ht="13.9" customHeight="1">
      <c r="A109" s="88">
        <f t="shared" si="31"/>
        <v>101</v>
      </c>
      <c r="B109" s="99"/>
      <c r="C109" s="124" t="s">
        <v>130</v>
      </c>
      <c r="D109" s="92" t="s">
        <v>131</v>
      </c>
      <c r="E109" s="122">
        <v>2689146</v>
      </c>
      <c r="F109" s="92" t="s">
        <v>158</v>
      </c>
      <c r="G109" s="93">
        <v>0.01</v>
      </c>
      <c r="H109" s="94"/>
      <c r="I109" s="95"/>
      <c r="J109" s="95">
        <v>1155370</v>
      </c>
      <c r="K109" s="95"/>
      <c r="L109" s="88">
        <f t="shared" si="32"/>
        <v>101</v>
      </c>
      <c r="M109" s="124" t="s">
        <v>130</v>
      </c>
      <c r="N109" s="92" t="s">
        <v>131</v>
      </c>
      <c r="O109" s="89">
        <f t="shared" si="22"/>
        <v>1155370.01</v>
      </c>
      <c r="P109" s="95"/>
      <c r="Q109" s="95"/>
      <c r="R109" s="95"/>
      <c r="S109" s="95">
        <v>1684999.8</v>
      </c>
      <c r="T109" s="95">
        <v>1684999.8</v>
      </c>
      <c r="U109" s="88">
        <f t="shared" si="33"/>
        <v>101</v>
      </c>
      <c r="V109" s="124" t="s">
        <v>130</v>
      </c>
      <c r="W109" s="92" t="s">
        <v>131</v>
      </c>
      <c r="X109" s="95"/>
      <c r="Y109" s="95"/>
      <c r="Z109" s="95">
        <v>1481066</v>
      </c>
      <c r="AA109" s="95">
        <v>700168.01</v>
      </c>
      <c r="AB109" s="95"/>
      <c r="AC109" s="95"/>
      <c r="AD109" s="88">
        <f t="shared" si="34"/>
        <v>101</v>
      </c>
      <c r="AE109" s="124" t="s">
        <v>130</v>
      </c>
      <c r="AF109" s="92" t="s">
        <v>131</v>
      </c>
      <c r="AG109" s="95"/>
      <c r="AH109" s="95"/>
      <c r="AI109" s="95"/>
      <c r="AJ109" s="89">
        <f t="shared" si="25"/>
        <v>3166065.8</v>
      </c>
      <c r="AK109" s="89">
        <f t="shared" si="26"/>
        <v>2385167.81</v>
      </c>
      <c r="AL109" s="88">
        <f t="shared" si="35"/>
        <v>101</v>
      </c>
      <c r="AM109" s="124" t="s">
        <v>130</v>
      </c>
      <c r="AN109" s="92" t="s">
        <v>131</v>
      </c>
      <c r="AO109" s="95">
        <v>7000</v>
      </c>
      <c r="AP109" s="95">
        <v>7000</v>
      </c>
      <c r="AQ109" s="95"/>
      <c r="AR109" s="89">
        <f t="shared" si="27"/>
        <v>780897.98999999976</v>
      </c>
      <c r="AS109" s="96">
        <f t="shared" si="28"/>
        <v>1936267.9999999998</v>
      </c>
      <c r="AT109" s="88">
        <f t="shared" si="36"/>
        <v>101</v>
      </c>
      <c r="AU109" s="124" t="s">
        <v>130</v>
      </c>
      <c r="AV109" s="92" t="s">
        <v>131</v>
      </c>
      <c r="AW109" s="95">
        <v>0</v>
      </c>
      <c r="AX109" s="95"/>
      <c r="AY109" s="89">
        <f t="shared" si="23"/>
        <v>0</v>
      </c>
      <c r="AZ109" s="95">
        <v>2505858</v>
      </c>
      <c r="BA109" s="95"/>
      <c r="BB109" s="95">
        <v>-4363335.5</v>
      </c>
      <c r="BC109" s="88">
        <f t="shared" si="37"/>
        <v>101</v>
      </c>
      <c r="BD109" s="124" t="s">
        <v>130</v>
      </c>
      <c r="BE109" s="92" t="s">
        <v>131</v>
      </c>
      <c r="BF109" s="95">
        <v>3752757.28</v>
      </c>
      <c r="BG109" s="89">
        <f t="shared" si="24"/>
        <v>-610578.2200000002</v>
      </c>
      <c r="BH109" s="95">
        <v>40988.22</v>
      </c>
      <c r="BI109" s="95"/>
      <c r="BJ109" s="97">
        <f t="shared" si="29"/>
        <v>1936267.9999999998</v>
      </c>
      <c r="BK109" s="97">
        <f t="shared" si="30"/>
        <v>1936267.9999999998</v>
      </c>
    </row>
    <row r="110" spans="1:63" ht="13.9" customHeight="1">
      <c r="A110" s="88">
        <f t="shared" si="31"/>
        <v>102</v>
      </c>
      <c r="B110" s="99"/>
      <c r="C110" s="124" t="s">
        <v>130</v>
      </c>
      <c r="D110" s="92" t="s">
        <v>74</v>
      </c>
      <c r="E110" s="88">
        <v>9059784</v>
      </c>
      <c r="F110" s="92" t="s">
        <v>158</v>
      </c>
      <c r="G110" s="93"/>
      <c r="H110" s="94"/>
      <c r="I110" s="95">
        <v>930000</v>
      </c>
      <c r="J110" s="95">
        <v>15895650</v>
      </c>
      <c r="K110" s="95"/>
      <c r="L110" s="88">
        <f t="shared" si="32"/>
        <v>102</v>
      </c>
      <c r="M110" s="124" t="s">
        <v>130</v>
      </c>
      <c r="N110" s="92" t="s">
        <v>74</v>
      </c>
      <c r="O110" s="89">
        <f t="shared" si="22"/>
        <v>16825650</v>
      </c>
      <c r="P110" s="95"/>
      <c r="Q110" s="95">
        <v>1249122541</v>
      </c>
      <c r="R110" s="95">
        <v>555000500.90999997</v>
      </c>
      <c r="S110" s="95">
        <v>39891501</v>
      </c>
      <c r="T110" s="95">
        <v>23038710.120000001</v>
      </c>
      <c r="U110" s="88">
        <f t="shared" si="33"/>
        <v>102</v>
      </c>
      <c r="V110" s="124" t="s">
        <v>130</v>
      </c>
      <c r="W110" s="92" t="s">
        <v>74</v>
      </c>
      <c r="X110" s="95"/>
      <c r="Y110" s="95"/>
      <c r="Z110" s="95">
        <v>39276995</v>
      </c>
      <c r="AA110" s="95">
        <v>8301087.0800000001</v>
      </c>
      <c r="AB110" s="95"/>
      <c r="AC110" s="95">
        <v>1848653.65</v>
      </c>
      <c r="AD110" s="88">
        <f t="shared" si="34"/>
        <v>102</v>
      </c>
      <c r="AE110" s="124" t="s">
        <v>130</v>
      </c>
      <c r="AF110" s="92" t="s">
        <v>74</v>
      </c>
      <c r="AG110" s="95"/>
      <c r="AH110" s="95">
        <v>157856073</v>
      </c>
      <c r="AI110" s="95">
        <v>15786156.960000001</v>
      </c>
      <c r="AJ110" s="89">
        <f t="shared" si="25"/>
        <v>1487995763.6500001</v>
      </c>
      <c r="AK110" s="89">
        <f t="shared" si="26"/>
        <v>602126455.07000005</v>
      </c>
      <c r="AL110" s="88">
        <f t="shared" si="35"/>
        <v>102</v>
      </c>
      <c r="AM110" s="124" t="s">
        <v>130</v>
      </c>
      <c r="AN110" s="92" t="s">
        <v>74</v>
      </c>
      <c r="AO110" s="95">
        <v>536500</v>
      </c>
      <c r="AP110" s="95">
        <v>442749.98</v>
      </c>
      <c r="AQ110" s="95"/>
      <c r="AR110" s="89">
        <f t="shared" si="27"/>
        <v>885963058.60000002</v>
      </c>
      <c r="AS110" s="96">
        <f t="shared" si="28"/>
        <v>902788708.60000002</v>
      </c>
      <c r="AT110" s="88">
        <f t="shared" si="36"/>
        <v>102</v>
      </c>
      <c r="AU110" s="124" t="s">
        <v>130</v>
      </c>
      <c r="AV110" s="92" t="s">
        <v>74</v>
      </c>
      <c r="AW110" s="95">
        <v>0</v>
      </c>
      <c r="AX110" s="95"/>
      <c r="AY110" s="89">
        <f t="shared" si="23"/>
        <v>0</v>
      </c>
      <c r="AZ110" s="95">
        <v>663575546.80999994</v>
      </c>
      <c r="BA110" s="95"/>
      <c r="BB110" s="95">
        <v>-99320341.310000002</v>
      </c>
      <c r="BC110" s="88">
        <f t="shared" si="37"/>
        <v>102</v>
      </c>
      <c r="BD110" s="124" t="s">
        <v>130</v>
      </c>
      <c r="BE110" s="92" t="s">
        <v>74</v>
      </c>
      <c r="BF110" s="95">
        <v>31586066.329999998</v>
      </c>
      <c r="BG110" s="89">
        <f t="shared" si="24"/>
        <v>-67734274.980000004</v>
      </c>
      <c r="BH110" s="95">
        <v>306947436.76999998</v>
      </c>
      <c r="BI110" s="95"/>
      <c r="BJ110" s="97">
        <f t="shared" si="29"/>
        <v>902788708.5999999</v>
      </c>
      <c r="BK110" s="97">
        <f t="shared" si="30"/>
        <v>902788708.5999999</v>
      </c>
    </row>
    <row r="111" spans="1:63" ht="13.9" customHeight="1">
      <c r="A111" s="88">
        <f t="shared" si="31"/>
        <v>103</v>
      </c>
      <c r="B111" s="99"/>
      <c r="C111" s="124" t="s">
        <v>130</v>
      </c>
      <c r="D111" s="92" t="s">
        <v>87</v>
      </c>
      <c r="E111" s="122">
        <v>9059780</v>
      </c>
      <c r="F111" s="92" t="s">
        <v>158</v>
      </c>
      <c r="G111" s="93">
        <v>0.01</v>
      </c>
      <c r="H111" s="94"/>
      <c r="I111" s="95">
        <v>18000</v>
      </c>
      <c r="J111" s="95">
        <v>12440917</v>
      </c>
      <c r="K111" s="95"/>
      <c r="L111" s="88">
        <f t="shared" si="32"/>
        <v>103</v>
      </c>
      <c r="M111" s="124" t="s">
        <v>130</v>
      </c>
      <c r="N111" s="92" t="s">
        <v>87</v>
      </c>
      <c r="O111" s="89">
        <f t="shared" si="22"/>
        <v>12458917.01</v>
      </c>
      <c r="P111" s="95"/>
      <c r="Q111" s="95">
        <v>998667795</v>
      </c>
      <c r="R111" s="95">
        <v>415577655.50999999</v>
      </c>
      <c r="S111" s="95">
        <v>22875000</v>
      </c>
      <c r="T111" s="95">
        <v>3539875.04</v>
      </c>
      <c r="U111" s="88">
        <f t="shared" si="33"/>
        <v>103</v>
      </c>
      <c r="V111" s="124" t="s">
        <v>130</v>
      </c>
      <c r="W111" s="92" t="s">
        <v>87</v>
      </c>
      <c r="X111" s="95"/>
      <c r="Y111" s="95"/>
      <c r="Z111" s="95">
        <v>9631380</v>
      </c>
      <c r="AA111" s="95">
        <v>3817677.98</v>
      </c>
      <c r="AB111" s="95"/>
      <c r="AC111" s="95">
        <v>0</v>
      </c>
      <c r="AD111" s="88">
        <f t="shared" si="34"/>
        <v>103</v>
      </c>
      <c r="AE111" s="124" t="s">
        <v>130</v>
      </c>
      <c r="AF111" s="92" t="s">
        <v>87</v>
      </c>
      <c r="AG111" s="95"/>
      <c r="AH111" s="95">
        <v>0</v>
      </c>
      <c r="AI111" s="95">
        <v>0</v>
      </c>
      <c r="AJ111" s="89">
        <f t="shared" si="25"/>
        <v>1031174175</v>
      </c>
      <c r="AK111" s="89">
        <f t="shared" si="26"/>
        <v>422935208.53000003</v>
      </c>
      <c r="AL111" s="88">
        <f t="shared" si="35"/>
        <v>103</v>
      </c>
      <c r="AM111" s="124" t="s">
        <v>130</v>
      </c>
      <c r="AN111" s="92" t="s">
        <v>87</v>
      </c>
      <c r="AO111" s="95">
        <v>157000</v>
      </c>
      <c r="AP111" s="95">
        <v>157000</v>
      </c>
      <c r="AQ111" s="95"/>
      <c r="AR111" s="89">
        <f t="shared" si="27"/>
        <v>608238966.47000003</v>
      </c>
      <c r="AS111" s="96">
        <f t="shared" si="28"/>
        <v>620697883.48000002</v>
      </c>
      <c r="AT111" s="88">
        <f t="shared" si="36"/>
        <v>103</v>
      </c>
      <c r="AU111" s="124" t="s">
        <v>130</v>
      </c>
      <c r="AV111" s="92" t="s">
        <v>87</v>
      </c>
      <c r="AW111" s="95">
        <v>0</v>
      </c>
      <c r="AX111" s="95"/>
      <c r="AY111" s="89">
        <f t="shared" si="23"/>
        <v>0</v>
      </c>
      <c r="AZ111" s="95">
        <v>86459670</v>
      </c>
      <c r="BA111" s="95"/>
      <c r="BB111" s="95">
        <v>-99450388.569999993</v>
      </c>
      <c r="BC111" s="88">
        <f t="shared" si="37"/>
        <v>103</v>
      </c>
      <c r="BD111" s="124" t="s">
        <v>130</v>
      </c>
      <c r="BE111" s="92" t="s">
        <v>87</v>
      </c>
      <c r="BF111" s="95">
        <v>59367246.159999996</v>
      </c>
      <c r="BG111" s="89">
        <f t="shared" si="24"/>
        <v>-40083142.409999996</v>
      </c>
      <c r="BH111" s="95">
        <v>574321355.88999999</v>
      </c>
      <c r="BI111" s="95"/>
      <c r="BJ111" s="97">
        <f t="shared" si="29"/>
        <v>620697883.48000002</v>
      </c>
      <c r="BK111" s="97">
        <f t="shared" si="30"/>
        <v>620697883.48000002</v>
      </c>
    </row>
    <row r="112" spans="1:63" ht="13.9" customHeight="1">
      <c r="A112" s="88">
        <f t="shared" si="31"/>
        <v>104</v>
      </c>
      <c r="B112" s="99"/>
      <c r="C112" s="124" t="s">
        <v>130</v>
      </c>
      <c r="D112" s="92" t="s">
        <v>81</v>
      </c>
      <c r="E112" s="88">
        <v>9060714</v>
      </c>
      <c r="F112" s="92" t="s">
        <v>158</v>
      </c>
      <c r="G112" s="93">
        <v>0.01</v>
      </c>
      <c r="H112" s="94"/>
      <c r="I112" s="95">
        <v>0</v>
      </c>
      <c r="J112" s="95">
        <v>3688730</v>
      </c>
      <c r="K112" s="95"/>
      <c r="L112" s="88">
        <f t="shared" si="32"/>
        <v>104</v>
      </c>
      <c r="M112" s="124" t="s">
        <v>130</v>
      </c>
      <c r="N112" s="92" t="s">
        <v>81</v>
      </c>
      <c r="O112" s="89">
        <f t="shared" si="22"/>
        <v>3688730.01</v>
      </c>
      <c r="P112" s="95"/>
      <c r="Q112" s="95">
        <v>262156640</v>
      </c>
      <c r="R112" s="95">
        <v>183509647.63</v>
      </c>
      <c r="S112" s="95">
        <v>9000880</v>
      </c>
      <c r="T112" s="95">
        <v>7099536.7699999996</v>
      </c>
      <c r="U112" s="88">
        <f t="shared" si="33"/>
        <v>104</v>
      </c>
      <c r="V112" s="124" t="s">
        <v>130</v>
      </c>
      <c r="W112" s="92" t="s">
        <v>81</v>
      </c>
      <c r="X112" s="95"/>
      <c r="Y112" s="95"/>
      <c r="Z112" s="95">
        <v>12882974.16</v>
      </c>
      <c r="AA112" s="95">
        <v>8026854.1600000001</v>
      </c>
      <c r="AB112" s="95"/>
      <c r="AC112" s="95">
        <v>0</v>
      </c>
      <c r="AD112" s="88">
        <f t="shared" si="34"/>
        <v>104</v>
      </c>
      <c r="AE112" s="124" t="s">
        <v>130</v>
      </c>
      <c r="AF112" s="92" t="s">
        <v>81</v>
      </c>
      <c r="AG112" s="95"/>
      <c r="AH112" s="95">
        <v>8994417</v>
      </c>
      <c r="AI112" s="95">
        <v>0</v>
      </c>
      <c r="AJ112" s="89">
        <f t="shared" si="25"/>
        <v>293034911.16000003</v>
      </c>
      <c r="AK112" s="89">
        <f t="shared" si="26"/>
        <v>198636038.56</v>
      </c>
      <c r="AL112" s="88">
        <f t="shared" si="35"/>
        <v>104</v>
      </c>
      <c r="AM112" s="124" t="s">
        <v>130</v>
      </c>
      <c r="AN112" s="92" t="s">
        <v>81</v>
      </c>
      <c r="AO112" s="95">
        <v>187000</v>
      </c>
      <c r="AP112" s="95">
        <v>187000</v>
      </c>
      <c r="AQ112" s="95"/>
      <c r="AR112" s="89">
        <f t="shared" si="27"/>
        <v>94398872.600000024</v>
      </c>
      <c r="AS112" s="96">
        <f t="shared" si="28"/>
        <v>98087602.610000029</v>
      </c>
      <c r="AT112" s="88">
        <f t="shared" si="36"/>
        <v>104</v>
      </c>
      <c r="AU112" s="124" t="s">
        <v>130</v>
      </c>
      <c r="AV112" s="92" t="s">
        <v>81</v>
      </c>
      <c r="AW112" s="95">
        <v>180000</v>
      </c>
      <c r="AX112" s="95"/>
      <c r="AY112" s="89">
        <f t="shared" si="23"/>
        <v>180000</v>
      </c>
      <c r="AZ112" s="95">
        <v>40334214.689999998</v>
      </c>
      <c r="BA112" s="95"/>
      <c r="BB112" s="95">
        <v>-28352426.559999999</v>
      </c>
      <c r="BC112" s="88">
        <f t="shared" si="37"/>
        <v>104</v>
      </c>
      <c r="BD112" s="124" t="s">
        <v>130</v>
      </c>
      <c r="BE112" s="92" t="s">
        <v>81</v>
      </c>
      <c r="BF112" s="95">
        <v>-2921263.15</v>
      </c>
      <c r="BG112" s="89">
        <f t="shared" si="24"/>
        <v>-31273689.709999997</v>
      </c>
      <c r="BH112" s="95">
        <v>88847077.629999995</v>
      </c>
      <c r="BI112" s="95"/>
      <c r="BJ112" s="97">
        <f t="shared" si="29"/>
        <v>97907602.609999999</v>
      </c>
      <c r="BK112" s="97">
        <f t="shared" si="30"/>
        <v>98087602.609999999</v>
      </c>
    </row>
    <row r="113" spans="1:63" ht="13.9" customHeight="1">
      <c r="A113" s="88">
        <f t="shared" si="31"/>
        <v>105</v>
      </c>
      <c r="B113" s="99"/>
      <c r="C113" s="124" t="s">
        <v>130</v>
      </c>
      <c r="D113" s="92" t="s">
        <v>76</v>
      </c>
      <c r="E113" s="88">
        <v>9059807</v>
      </c>
      <c r="F113" s="92" t="s">
        <v>158</v>
      </c>
      <c r="G113" s="93"/>
      <c r="H113" s="94"/>
      <c r="I113" s="95">
        <v>0</v>
      </c>
      <c r="J113" s="95">
        <v>16915280.260000002</v>
      </c>
      <c r="K113" s="95"/>
      <c r="L113" s="88">
        <f t="shared" si="32"/>
        <v>105</v>
      </c>
      <c r="M113" s="124" t="s">
        <v>130</v>
      </c>
      <c r="N113" s="92" t="s">
        <v>76</v>
      </c>
      <c r="O113" s="89">
        <f t="shared" si="22"/>
        <v>16915280.260000002</v>
      </c>
      <c r="P113" s="95"/>
      <c r="Q113" s="95">
        <v>355106595</v>
      </c>
      <c r="R113" s="95">
        <v>151914708.34</v>
      </c>
      <c r="S113" s="95">
        <v>34767192.770000003</v>
      </c>
      <c r="T113" s="95">
        <v>19069162.390000001</v>
      </c>
      <c r="U113" s="88">
        <f t="shared" si="33"/>
        <v>105</v>
      </c>
      <c r="V113" s="124" t="s">
        <v>130</v>
      </c>
      <c r="W113" s="92" t="s">
        <v>76</v>
      </c>
      <c r="X113" s="95">
        <v>45693650</v>
      </c>
      <c r="Y113" s="95">
        <v>29601983.280000001</v>
      </c>
      <c r="Z113" s="95">
        <v>10813139</v>
      </c>
      <c r="AA113" s="95">
        <v>8172521.7999999998</v>
      </c>
      <c r="AB113" s="95"/>
      <c r="AC113" s="95"/>
      <c r="AD113" s="88">
        <f t="shared" si="34"/>
        <v>105</v>
      </c>
      <c r="AE113" s="124" t="s">
        <v>130</v>
      </c>
      <c r="AF113" s="92" t="s">
        <v>76</v>
      </c>
      <c r="AG113" s="95"/>
      <c r="AH113" s="95">
        <v>39214462.899999999</v>
      </c>
      <c r="AI113" s="95">
        <v>27068441.120000001</v>
      </c>
      <c r="AJ113" s="89">
        <f t="shared" si="25"/>
        <v>485595039.66999996</v>
      </c>
      <c r="AK113" s="89">
        <f t="shared" si="26"/>
        <v>235826816.93000004</v>
      </c>
      <c r="AL113" s="88">
        <f t="shared" si="35"/>
        <v>105</v>
      </c>
      <c r="AM113" s="124" t="s">
        <v>130</v>
      </c>
      <c r="AN113" s="92" t="s">
        <v>76</v>
      </c>
      <c r="AO113" s="95">
        <v>587000</v>
      </c>
      <c r="AP113" s="95">
        <v>587000</v>
      </c>
      <c r="AQ113" s="95"/>
      <c r="AR113" s="89">
        <f t="shared" si="27"/>
        <v>249768222.73999992</v>
      </c>
      <c r="AS113" s="96">
        <f t="shared" si="28"/>
        <v>266683502.99999991</v>
      </c>
      <c r="AT113" s="88">
        <f t="shared" si="36"/>
        <v>105</v>
      </c>
      <c r="AU113" s="124" t="s">
        <v>130</v>
      </c>
      <c r="AV113" s="92" t="s">
        <v>76</v>
      </c>
      <c r="AW113" s="95">
        <v>104989.99</v>
      </c>
      <c r="AX113" s="95"/>
      <c r="AY113" s="89">
        <f t="shared" si="23"/>
        <v>104989.99</v>
      </c>
      <c r="AZ113" s="95">
        <v>232155976.31</v>
      </c>
      <c r="BA113" s="95"/>
      <c r="BB113" s="95">
        <v>-67550346.989999995</v>
      </c>
      <c r="BC113" s="88">
        <f t="shared" si="37"/>
        <v>105</v>
      </c>
      <c r="BD113" s="124" t="s">
        <v>130</v>
      </c>
      <c r="BE113" s="92" t="s">
        <v>76</v>
      </c>
      <c r="BF113" s="95">
        <v>-14831873.289999999</v>
      </c>
      <c r="BG113" s="89">
        <f t="shared" si="24"/>
        <v>-82382220.280000001</v>
      </c>
      <c r="BH113" s="95">
        <v>116804756.98</v>
      </c>
      <c r="BI113" s="95"/>
      <c r="BJ113" s="97">
        <f t="shared" si="29"/>
        <v>266578513.00999999</v>
      </c>
      <c r="BK113" s="97">
        <f t="shared" si="30"/>
        <v>266683503</v>
      </c>
    </row>
    <row r="114" spans="1:63" ht="13.9" customHeight="1">
      <c r="A114" s="88">
        <f t="shared" si="31"/>
        <v>106</v>
      </c>
      <c r="B114" s="99"/>
      <c r="C114" s="124" t="s">
        <v>130</v>
      </c>
      <c r="D114" s="92" t="s">
        <v>155</v>
      </c>
      <c r="E114" s="88">
        <v>9059807</v>
      </c>
      <c r="F114" s="92" t="s">
        <v>158</v>
      </c>
      <c r="G114" s="93">
        <v>682421.22</v>
      </c>
      <c r="H114" s="94"/>
      <c r="I114" s="95">
        <v>843690</v>
      </c>
      <c r="J114" s="95">
        <v>13372476</v>
      </c>
      <c r="K114" s="95"/>
      <c r="L114" s="88">
        <f t="shared" si="32"/>
        <v>106</v>
      </c>
      <c r="M114" s="124" t="s">
        <v>130</v>
      </c>
      <c r="N114" s="92" t="s">
        <v>155</v>
      </c>
      <c r="O114" s="89">
        <f t="shared" si="22"/>
        <v>14898587.220000001</v>
      </c>
      <c r="P114" s="95"/>
      <c r="Q114" s="95"/>
      <c r="R114" s="95"/>
      <c r="S114" s="95">
        <v>2170150</v>
      </c>
      <c r="T114" s="95">
        <f>1965965.82+36169.17</f>
        <v>2002134.99</v>
      </c>
      <c r="U114" s="88">
        <f t="shared" si="33"/>
        <v>106</v>
      </c>
      <c r="V114" s="124" t="s">
        <v>130</v>
      </c>
      <c r="W114" s="92" t="s">
        <v>155</v>
      </c>
      <c r="X114" s="95"/>
      <c r="Y114" s="95"/>
      <c r="Z114" s="95">
        <v>2042450</v>
      </c>
      <c r="AA114" s="95">
        <f>902082.08+17020.42</f>
        <v>919102.5</v>
      </c>
      <c r="AB114" s="95"/>
      <c r="AC114" s="95"/>
      <c r="AD114" s="88">
        <f t="shared" si="34"/>
        <v>106</v>
      </c>
      <c r="AE114" s="124" t="s">
        <v>130</v>
      </c>
      <c r="AF114" s="92" t="s">
        <v>155</v>
      </c>
      <c r="AG114" s="95"/>
      <c r="AH114" s="95"/>
      <c r="AI114" s="95"/>
      <c r="AJ114" s="89">
        <f t="shared" si="25"/>
        <v>4212600</v>
      </c>
      <c r="AK114" s="89">
        <f t="shared" si="26"/>
        <v>2921237.49</v>
      </c>
      <c r="AL114" s="88">
        <f t="shared" si="35"/>
        <v>106</v>
      </c>
      <c r="AM114" s="124" t="s">
        <v>130</v>
      </c>
      <c r="AN114" s="92" t="s">
        <v>155</v>
      </c>
      <c r="AO114" s="95">
        <v>1110000</v>
      </c>
      <c r="AP114" s="95">
        <f>680187.5+19187.5</f>
        <v>699375</v>
      </c>
      <c r="AQ114" s="95"/>
      <c r="AR114" s="89">
        <f t="shared" si="27"/>
        <v>1701987.5099999998</v>
      </c>
      <c r="AS114" s="96">
        <f t="shared" si="28"/>
        <v>16600574.73</v>
      </c>
      <c r="AT114" s="88">
        <f t="shared" si="36"/>
        <v>106</v>
      </c>
      <c r="AU114" s="124" t="s">
        <v>130</v>
      </c>
      <c r="AV114" s="92" t="s">
        <v>155</v>
      </c>
      <c r="AW114" s="95"/>
      <c r="AX114" s="95"/>
      <c r="AY114" s="89">
        <f t="shared" si="23"/>
        <v>0</v>
      </c>
      <c r="AZ114" s="95">
        <v>1656756.4</v>
      </c>
      <c r="BA114" s="95"/>
      <c r="BB114" s="95">
        <v>10325420.550000001</v>
      </c>
      <c r="BC114" s="88">
        <f t="shared" si="37"/>
        <v>106</v>
      </c>
      <c r="BD114" s="124" t="s">
        <v>130</v>
      </c>
      <c r="BE114" s="92" t="s">
        <v>155</v>
      </c>
      <c r="BF114" s="95">
        <v>4618397.78</v>
      </c>
      <c r="BG114" s="89">
        <f t="shared" si="24"/>
        <v>14943818.330000002</v>
      </c>
      <c r="BH114" s="95"/>
      <c r="BI114" s="95"/>
      <c r="BJ114" s="97">
        <f t="shared" si="29"/>
        <v>16600574.730000002</v>
      </c>
      <c r="BK114" s="97">
        <f t="shared" si="30"/>
        <v>16600574.730000002</v>
      </c>
    </row>
    <row r="115" spans="1:63" ht="13.9" customHeight="1">
      <c r="A115" s="88">
        <f t="shared" si="31"/>
        <v>107</v>
      </c>
      <c r="B115" s="99"/>
      <c r="C115" s="100" t="s">
        <v>103</v>
      </c>
      <c r="D115" s="124" t="s">
        <v>79</v>
      </c>
      <c r="E115" s="91">
        <v>9059865</v>
      </c>
      <c r="F115" s="92" t="s">
        <v>158</v>
      </c>
      <c r="G115" s="93"/>
      <c r="H115" s="94"/>
      <c r="I115" s="95">
        <v>1825940</v>
      </c>
      <c r="J115" s="95">
        <v>45216457.340000004</v>
      </c>
      <c r="K115" s="95"/>
      <c r="L115" s="88">
        <f t="shared" si="32"/>
        <v>107</v>
      </c>
      <c r="M115" s="100" t="s">
        <v>103</v>
      </c>
      <c r="N115" s="124" t="s">
        <v>79</v>
      </c>
      <c r="O115" s="89">
        <f t="shared" si="22"/>
        <v>47042397.340000004</v>
      </c>
      <c r="P115" s="95"/>
      <c r="Q115" s="95">
        <v>1063636470</v>
      </c>
      <c r="R115" s="95">
        <v>536984039.01999998</v>
      </c>
      <c r="S115" s="95">
        <v>248249038.03999999</v>
      </c>
      <c r="T115" s="95">
        <v>208226560.72</v>
      </c>
      <c r="U115" s="88">
        <f t="shared" si="33"/>
        <v>107</v>
      </c>
      <c r="V115" s="100" t="s">
        <v>103</v>
      </c>
      <c r="W115" s="124" t="s">
        <v>79</v>
      </c>
      <c r="X115" s="95">
        <v>302773443</v>
      </c>
      <c r="Y115" s="95">
        <v>161928442.36000001</v>
      </c>
      <c r="Z115" s="95">
        <v>45370636</v>
      </c>
      <c r="AA115" s="95">
        <v>24477001.960000001</v>
      </c>
      <c r="AB115" s="95"/>
      <c r="AC115" s="95"/>
      <c r="AD115" s="88">
        <f t="shared" si="34"/>
        <v>107</v>
      </c>
      <c r="AE115" s="100" t="s">
        <v>103</v>
      </c>
      <c r="AF115" s="124" t="s">
        <v>79</v>
      </c>
      <c r="AG115" s="95">
        <v>9900000</v>
      </c>
      <c r="AH115" s="95">
        <v>157083349</v>
      </c>
      <c r="AI115" s="95">
        <v>57799599.18</v>
      </c>
      <c r="AJ115" s="89">
        <f t="shared" si="25"/>
        <v>1827012936.04</v>
      </c>
      <c r="AK115" s="89">
        <f t="shared" si="26"/>
        <v>989415643.24000001</v>
      </c>
      <c r="AL115" s="88">
        <f t="shared" si="35"/>
        <v>107</v>
      </c>
      <c r="AM115" s="100" t="s">
        <v>103</v>
      </c>
      <c r="AN115" s="124" t="s">
        <v>79</v>
      </c>
      <c r="AO115" s="95">
        <v>138520000</v>
      </c>
      <c r="AP115" s="95">
        <v>15132000.039999999</v>
      </c>
      <c r="AQ115" s="95">
        <v>0</v>
      </c>
      <c r="AR115" s="89">
        <f t="shared" si="27"/>
        <v>960985292.75999999</v>
      </c>
      <c r="AS115" s="96">
        <f t="shared" si="28"/>
        <v>1008027690.1</v>
      </c>
      <c r="AT115" s="88">
        <f t="shared" si="36"/>
        <v>107</v>
      </c>
      <c r="AU115" s="100" t="s">
        <v>103</v>
      </c>
      <c r="AV115" s="124" t="s">
        <v>79</v>
      </c>
      <c r="AW115" s="95">
        <v>0</v>
      </c>
      <c r="AX115" s="95"/>
      <c r="AY115" s="89">
        <f t="shared" si="23"/>
        <v>0</v>
      </c>
      <c r="AZ115" s="95">
        <v>445089479.67000002</v>
      </c>
      <c r="BA115" s="95">
        <v>0</v>
      </c>
      <c r="BB115" s="95">
        <v>379695384.43000001</v>
      </c>
      <c r="BC115" s="88">
        <f t="shared" si="37"/>
        <v>107</v>
      </c>
      <c r="BD115" s="100" t="s">
        <v>103</v>
      </c>
      <c r="BE115" s="124" t="s">
        <v>79</v>
      </c>
      <c r="BF115" s="95">
        <v>12103722.029999999</v>
      </c>
      <c r="BG115" s="89">
        <f t="shared" si="24"/>
        <v>391799106.45999998</v>
      </c>
      <c r="BH115" s="95">
        <v>171139103.97</v>
      </c>
      <c r="BI115" s="95">
        <v>0</v>
      </c>
      <c r="BJ115" s="97">
        <f t="shared" si="29"/>
        <v>1008027690.1</v>
      </c>
      <c r="BK115" s="97">
        <f t="shared" si="30"/>
        <v>1008027690.1</v>
      </c>
    </row>
    <row r="116" spans="1:63" ht="13.9" customHeight="1">
      <c r="A116" s="88">
        <f t="shared" si="31"/>
        <v>108</v>
      </c>
      <c r="B116" s="99"/>
      <c r="C116" s="100" t="s">
        <v>103</v>
      </c>
      <c r="D116" s="127" t="s">
        <v>80</v>
      </c>
      <c r="E116" s="91">
        <v>9059865</v>
      </c>
      <c r="F116" s="92" t="s">
        <v>158</v>
      </c>
      <c r="G116" s="93"/>
      <c r="H116" s="94"/>
      <c r="I116" s="95"/>
      <c r="J116" s="95">
        <v>1184388</v>
      </c>
      <c r="K116" s="95"/>
      <c r="L116" s="88">
        <f t="shared" si="32"/>
        <v>108</v>
      </c>
      <c r="M116" s="100" t="s">
        <v>103</v>
      </c>
      <c r="N116" s="127" t="s">
        <v>80</v>
      </c>
      <c r="O116" s="89">
        <f t="shared" si="22"/>
        <v>1184388</v>
      </c>
      <c r="P116" s="95"/>
      <c r="Q116" s="95"/>
      <c r="R116" s="95"/>
      <c r="S116" s="95">
        <v>2469301</v>
      </c>
      <c r="T116" s="95">
        <v>2469301</v>
      </c>
      <c r="U116" s="88">
        <f t="shared" si="33"/>
        <v>108</v>
      </c>
      <c r="V116" s="100" t="s">
        <v>103</v>
      </c>
      <c r="W116" s="127" t="s">
        <v>80</v>
      </c>
      <c r="X116" s="95"/>
      <c r="Y116" s="95"/>
      <c r="Z116" s="95">
        <v>4073064</v>
      </c>
      <c r="AA116" s="95">
        <v>3744582.9</v>
      </c>
      <c r="AB116" s="95"/>
      <c r="AC116" s="95"/>
      <c r="AD116" s="88">
        <f t="shared" si="34"/>
        <v>108</v>
      </c>
      <c r="AE116" s="100" t="s">
        <v>103</v>
      </c>
      <c r="AF116" s="127" t="s">
        <v>80</v>
      </c>
      <c r="AG116" s="95"/>
      <c r="AH116" s="95"/>
      <c r="AI116" s="95"/>
      <c r="AJ116" s="89">
        <f t="shared" si="25"/>
        <v>6542365</v>
      </c>
      <c r="AK116" s="89">
        <f t="shared" si="26"/>
        <v>6213883.9000000004</v>
      </c>
      <c r="AL116" s="88">
        <f t="shared" si="35"/>
        <v>108</v>
      </c>
      <c r="AM116" s="100" t="s">
        <v>103</v>
      </c>
      <c r="AN116" s="127" t="s">
        <v>80</v>
      </c>
      <c r="AO116" s="95"/>
      <c r="AP116" s="95"/>
      <c r="AQ116" s="95"/>
      <c r="AR116" s="89">
        <f t="shared" si="27"/>
        <v>328481.09999999963</v>
      </c>
      <c r="AS116" s="96">
        <f t="shared" si="28"/>
        <v>1512869.0999999996</v>
      </c>
      <c r="AT116" s="88">
        <f t="shared" si="36"/>
        <v>108</v>
      </c>
      <c r="AU116" s="100" t="s">
        <v>103</v>
      </c>
      <c r="AV116" s="127" t="s">
        <v>80</v>
      </c>
      <c r="AW116" s="95"/>
      <c r="AX116" s="95"/>
      <c r="AY116" s="89">
        <f t="shared" si="23"/>
        <v>0</v>
      </c>
      <c r="AZ116" s="95">
        <v>5902826.1299999999</v>
      </c>
      <c r="BA116" s="95"/>
      <c r="BB116" s="95">
        <v>-5672471.3799999999</v>
      </c>
      <c r="BC116" s="88">
        <f t="shared" si="37"/>
        <v>108</v>
      </c>
      <c r="BD116" s="100" t="s">
        <v>103</v>
      </c>
      <c r="BE116" s="127" t="s">
        <v>80</v>
      </c>
      <c r="BF116" s="95">
        <v>521494.99</v>
      </c>
      <c r="BG116" s="89">
        <f t="shared" si="24"/>
        <v>-5150976.3899999997</v>
      </c>
      <c r="BH116" s="95">
        <v>761019.36</v>
      </c>
      <c r="BI116" s="95"/>
      <c r="BJ116" s="97">
        <f t="shared" si="29"/>
        <v>1512869.1</v>
      </c>
      <c r="BK116" s="97">
        <f t="shared" si="30"/>
        <v>1512869.1</v>
      </c>
    </row>
    <row r="117" spans="1:63" ht="13.9" customHeight="1">
      <c r="A117" s="88">
        <f t="shared" si="31"/>
        <v>109</v>
      </c>
      <c r="B117" s="99"/>
      <c r="C117" s="100" t="s">
        <v>103</v>
      </c>
      <c r="D117" s="127" t="s">
        <v>74</v>
      </c>
      <c r="E117" s="91">
        <v>9059822</v>
      </c>
      <c r="F117" s="92" t="s">
        <v>158</v>
      </c>
      <c r="G117" s="93"/>
      <c r="H117" s="94"/>
      <c r="I117" s="95">
        <v>6704930</v>
      </c>
      <c r="J117" s="95">
        <v>31684800</v>
      </c>
      <c r="K117" s="95">
        <v>36113713.659999996</v>
      </c>
      <c r="L117" s="88">
        <f t="shared" si="32"/>
        <v>109</v>
      </c>
      <c r="M117" s="100" t="s">
        <v>103</v>
      </c>
      <c r="N117" s="127" t="s">
        <v>74</v>
      </c>
      <c r="O117" s="89">
        <f t="shared" si="22"/>
        <v>74503443.659999996</v>
      </c>
      <c r="P117" s="95"/>
      <c r="Q117" s="95">
        <v>3104741424</v>
      </c>
      <c r="R117" s="95">
        <v>1225353780.01</v>
      </c>
      <c r="S117" s="95">
        <v>245074872.37</v>
      </c>
      <c r="T117" s="95">
        <v>167761717.66</v>
      </c>
      <c r="U117" s="88">
        <f t="shared" si="33"/>
        <v>109</v>
      </c>
      <c r="V117" s="100" t="s">
        <v>103</v>
      </c>
      <c r="W117" s="127" t="s">
        <v>74</v>
      </c>
      <c r="X117" s="95">
        <v>11583000</v>
      </c>
      <c r="Y117" s="95">
        <v>11583000</v>
      </c>
      <c r="Z117" s="95">
        <v>169638568.53</v>
      </c>
      <c r="AA117" s="95">
        <v>113372277.52</v>
      </c>
      <c r="AB117" s="95"/>
      <c r="AC117" s="95">
        <v>57701988.149999999</v>
      </c>
      <c r="AD117" s="88">
        <f t="shared" si="34"/>
        <v>109</v>
      </c>
      <c r="AE117" s="100" t="s">
        <v>103</v>
      </c>
      <c r="AF117" s="127" t="s">
        <v>74</v>
      </c>
      <c r="AG117" s="95"/>
      <c r="AH117" s="95">
        <v>67225398.620000005</v>
      </c>
      <c r="AI117" s="95">
        <v>25164446.850000001</v>
      </c>
      <c r="AJ117" s="89">
        <f t="shared" si="25"/>
        <v>3655965251.6700001</v>
      </c>
      <c r="AK117" s="89">
        <f t="shared" si="26"/>
        <v>1543235222.04</v>
      </c>
      <c r="AL117" s="88">
        <f t="shared" si="35"/>
        <v>109</v>
      </c>
      <c r="AM117" s="100" t="s">
        <v>103</v>
      </c>
      <c r="AN117" s="127" t="s">
        <v>74</v>
      </c>
      <c r="AO117" s="95">
        <v>300000</v>
      </c>
      <c r="AP117" s="95">
        <v>157500</v>
      </c>
      <c r="AQ117" s="95"/>
      <c r="AR117" s="89">
        <f t="shared" si="27"/>
        <v>2112872529.6300001</v>
      </c>
      <c r="AS117" s="96">
        <f t="shared" si="28"/>
        <v>2187375973.29</v>
      </c>
      <c r="AT117" s="88">
        <f t="shared" si="36"/>
        <v>109</v>
      </c>
      <c r="AU117" s="100" t="s">
        <v>103</v>
      </c>
      <c r="AV117" s="127" t="s">
        <v>74</v>
      </c>
      <c r="AW117" s="95"/>
      <c r="AX117" s="95"/>
      <c r="AY117" s="89">
        <f t="shared" si="23"/>
        <v>0</v>
      </c>
      <c r="AZ117" s="95">
        <v>590002054.86000001</v>
      </c>
      <c r="BA117" s="95"/>
      <c r="BB117" s="95">
        <v>75578973.200000003</v>
      </c>
      <c r="BC117" s="88">
        <f t="shared" si="37"/>
        <v>109</v>
      </c>
      <c r="BD117" s="100" t="s">
        <v>103</v>
      </c>
      <c r="BE117" s="127" t="s">
        <v>74</v>
      </c>
      <c r="BF117" s="95">
        <v>669062584.87</v>
      </c>
      <c r="BG117" s="89">
        <f t="shared" si="24"/>
        <v>744641558.07000005</v>
      </c>
      <c r="BH117" s="95">
        <v>852732360.36000001</v>
      </c>
      <c r="BI117" s="95"/>
      <c r="BJ117" s="97">
        <f t="shared" si="29"/>
        <v>2187375973.29</v>
      </c>
      <c r="BK117" s="97">
        <f t="shared" si="30"/>
        <v>2187375973.29</v>
      </c>
    </row>
    <row r="118" spans="1:63" ht="13.9" customHeight="1">
      <c r="A118" s="88">
        <f t="shared" si="31"/>
        <v>110</v>
      </c>
      <c r="B118" s="99"/>
      <c r="C118" s="100" t="s">
        <v>103</v>
      </c>
      <c r="D118" s="127" t="s">
        <v>87</v>
      </c>
      <c r="E118" s="91">
        <v>9059849</v>
      </c>
      <c r="F118" s="92" t="s">
        <v>158</v>
      </c>
      <c r="G118" s="93"/>
      <c r="H118" s="94"/>
      <c r="I118" s="95"/>
      <c r="J118" s="95">
        <v>15601860</v>
      </c>
      <c r="K118" s="95">
        <v>138745303.75999999</v>
      </c>
      <c r="L118" s="88">
        <f t="shared" si="32"/>
        <v>110</v>
      </c>
      <c r="M118" s="100" t="s">
        <v>103</v>
      </c>
      <c r="N118" s="127" t="s">
        <v>87</v>
      </c>
      <c r="O118" s="89">
        <f t="shared" si="22"/>
        <v>154347163.75999999</v>
      </c>
      <c r="P118" s="95"/>
      <c r="Q118" s="95">
        <v>1127632524</v>
      </c>
      <c r="R118" s="95">
        <v>332500386.74000001</v>
      </c>
      <c r="S118" s="95">
        <v>111539148</v>
      </c>
      <c r="T118" s="95">
        <v>84459386.670000002</v>
      </c>
      <c r="U118" s="88">
        <f t="shared" si="33"/>
        <v>110</v>
      </c>
      <c r="V118" s="100" t="s">
        <v>103</v>
      </c>
      <c r="W118" s="127" t="s">
        <v>87</v>
      </c>
      <c r="X118" s="95"/>
      <c r="Y118" s="95"/>
      <c r="Z118" s="95">
        <v>80169387.819999993</v>
      </c>
      <c r="AA118" s="95">
        <v>43069533.369999997</v>
      </c>
      <c r="AB118" s="95"/>
      <c r="AC118" s="95">
        <v>2929470</v>
      </c>
      <c r="AD118" s="88">
        <f t="shared" si="34"/>
        <v>110</v>
      </c>
      <c r="AE118" s="100" t="s">
        <v>103</v>
      </c>
      <c r="AF118" s="127" t="s">
        <v>87</v>
      </c>
      <c r="AG118" s="95"/>
      <c r="AH118" s="95">
        <v>28940600</v>
      </c>
      <c r="AI118" s="95">
        <v>18921199.789999999</v>
      </c>
      <c r="AJ118" s="89">
        <f t="shared" si="25"/>
        <v>1351211129.8199999</v>
      </c>
      <c r="AK118" s="89">
        <f t="shared" si="26"/>
        <v>478950506.57000005</v>
      </c>
      <c r="AL118" s="88">
        <f t="shared" si="35"/>
        <v>110</v>
      </c>
      <c r="AM118" s="100" t="s">
        <v>103</v>
      </c>
      <c r="AN118" s="127" t="s">
        <v>87</v>
      </c>
      <c r="AO118" s="95">
        <v>50000</v>
      </c>
      <c r="AP118" s="95">
        <v>50000</v>
      </c>
      <c r="AQ118" s="95"/>
      <c r="AR118" s="89">
        <f t="shared" si="27"/>
        <v>872260623.24999988</v>
      </c>
      <c r="AS118" s="96">
        <f t="shared" si="28"/>
        <v>1026607787.0099999</v>
      </c>
      <c r="AT118" s="88">
        <f t="shared" si="36"/>
        <v>110</v>
      </c>
      <c r="AU118" s="100" t="s">
        <v>103</v>
      </c>
      <c r="AV118" s="127" t="s">
        <v>87</v>
      </c>
      <c r="AW118" s="95">
        <v>818980</v>
      </c>
      <c r="AX118" s="95"/>
      <c r="AY118" s="89">
        <f t="shared" si="23"/>
        <v>818980</v>
      </c>
      <c r="AZ118" s="95">
        <v>399165101.93000001</v>
      </c>
      <c r="BA118" s="95"/>
      <c r="BB118" s="95">
        <v>414766398.13999999</v>
      </c>
      <c r="BC118" s="88">
        <f t="shared" si="37"/>
        <v>110</v>
      </c>
      <c r="BD118" s="100" t="s">
        <v>103</v>
      </c>
      <c r="BE118" s="127" t="s">
        <v>87</v>
      </c>
      <c r="BF118" s="95">
        <v>-30047436.82</v>
      </c>
      <c r="BG118" s="89">
        <f t="shared" si="24"/>
        <v>384718961.31999999</v>
      </c>
      <c r="BH118" s="95">
        <v>241904743.75999999</v>
      </c>
      <c r="BI118" s="95"/>
      <c r="BJ118" s="97">
        <f t="shared" si="29"/>
        <v>1025788807.01</v>
      </c>
      <c r="BK118" s="97">
        <f t="shared" si="30"/>
        <v>1026607787.01</v>
      </c>
    </row>
    <row r="119" spans="1:63" ht="13.9" customHeight="1">
      <c r="A119" s="88">
        <f t="shared" si="31"/>
        <v>111</v>
      </c>
      <c r="B119" s="99"/>
      <c r="C119" s="100" t="s">
        <v>103</v>
      </c>
      <c r="D119" s="127" t="s">
        <v>81</v>
      </c>
      <c r="E119" s="91">
        <v>9060731</v>
      </c>
      <c r="F119" s="92" t="s">
        <v>158</v>
      </c>
      <c r="G119" s="93"/>
      <c r="H119" s="94"/>
      <c r="I119" s="95"/>
      <c r="J119" s="95">
        <v>108700</v>
      </c>
      <c r="K119" s="95">
        <v>14820494.01</v>
      </c>
      <c r="L119" s="88">
        <f t="shared" si="32"/>
        <v>111</v>
      </c>
      <c r="M119" s="100" t="s">
        <v>103</v>
      </c>
      <c r="N119" s="127" t="s">
        <v>81</v>
      </c>
      <c r="O119" s="89">
        <f t="shared" si="22"/>
        <v>14929194.01</v>
      </c>
      <c r="P119" s="95"/>
      <c r="Q119" s="95">
        <v>748412550.79999995</v>
      </c>
      <c r="R119" s="95">
        <v>481265390.12</v>
      </c>
      <c r="S119" s="95">
        <v>67723979.400000006</v>
      </c>
      <c r="T119" s="95">
        <v>22920901.440000001</v>
      </c>
      <c r="U119" s="88">
        <f t="shared" si="33"/>
        <v>111</v>
      </c>
      <c r="V119" s="100" t="s">
        <v>103</v>
      </c>
      <c r="W119" s="127" t="s">
        <v>81</v>
      </c>
      <c r="X119" s="95"/>
      <c r="Y119" s="95"/>
      <c r="Z119" s="95">
        <v>34709309.869999997</v>
      </c>
      <c r="AA119" s="95">
        <v>13244255.699999999</v>
      </c>
      <c r="AB119" s="95"/>
      <c r="AC119" s="95">
        <v>3810439</v>
      </c>
      <c r="AD119" s="88">
        <f t="shared" si="34"/>
        <v>111</v>
      </c>
      <c r="AE119" s="100" t="s">
        <v>103</v>
      </c>
      <c r="AF119" s="127" t="s">
        <v>81</v>
      </c>
      <c r="AG119" s="95"/>
      <c r="AH119" s="95"/>
      <c r="AI119" s="95"/>
      <c r="AJ119" s="89">
        <f t="shared" si="25"/>
        <v>854656279.06999993</v>
      </c>
      <c r="AK119" s="89">
        <f t="shared" si="26"/>
        <v>517430547.25999999</v>
      </c>
      <c r="AL119" s="88">
        <f t="shared" si="35"/>
        <v>111</v>
      </c>
      <c r="AM119" s="100" t="s">
        <v>103</v>
      </c>
      <c r="AN119" s="127" t="s">
        <v>81</v>
      </c>
      <c r="AO119" s="95"/>
      <c r="AP119" s="95"/>
      <c r="AQ119" s="95"/>
      <c r="AR119" s="89">
        <f t="shared" si="27"/>
        <v>337225731.80999994</v>
      </c>
      <c r="AS119" s="96">
        <f t="shared" si="28"/>
        <v>352154925.81999993</v>
      </c>
      <c r="AT119" s="88">
        <f t="shared" si="36"/>
        <v>111</v>
      </c>
      <c r="AU119" s="100" t="s">
        <v>103</v>
      </c>
      <c r="AV119" s="127" t="s">
        <v>81</v>
      </c>
      <c r="AW119" s="95"/>
      <c r="AX119" s="95"/>
      <c r="AY119" s="89">
        <f t="shared" si="23"/>
        <v>0</v>
      </c>
      <c r="AZ119" s="95">
        <v>241150503.5</v>
      </c>
      <c r="BA119" s="95"/>
      <c r="BB119" s="95">
        <v>-94753672.170000002</v>
      </c>
      <c r="BC119" s="88">
        <f t="shared" si="37"/>
        <v>111</v>
      </c>
      <c r="BD119" s="100" t="s">
        <v>103</v>
      </c>
      <c r="BE119" s="127" t="s">
        <v>81</v>
      </c>
      <c r="BF119" s="95">
        <v>82597862.159999996</v>
      </c>
      <c r="BG119" s="89">
        <f t="shared" si="24"/>
        <v>-12155810.010000005</v>
      </c>
      <c r="BH119" s="95">
        <v>123160232.33</v>
      </c>
      <c r="BI119" s="95"/>
      <c r="BJ119" s="97">
        <f t="shared" si="29"/>
        <v>352154925.81999999</v>
      </c>
      <c r="BK119" s="97">
        <f t="shared" si="30"/>
        <v>352154925.81999999</v>
      </c>
    </row>
    <row r="120" spans="1:63" ht="13.9" customHeight="1">
      <c r="A120" s="88">
        <f t="shared" si="31"/>
        <v>112</v>
      </c>
      <c r="B120" s="99"/>
      <c r="C120" s="100" t="s">
        <v>103</v>
      </c>
      <c r="D120" s="127" t="s">
        <v>76</v>
      </c>
      <c r="E120" s="91">
        <v>9059857</v>
      </c>
      <c r="F120" s="92" t="s">
        <v>158</v>
      </c>
      <c r="G120" s="93"/>
      <c r="H120" s="94"/>
      <c r="I120" s="95"/>
      <c r="J120" s="95">
        <v>43251592.530000001</v>
      </c>
      <c r="K120" s="95"/>
      <c r="L120" s="88">
        <f t="shared" si="32"/>
        <v>112</v>
      </c>
      <c r="M120" s="100" t="s">
        <v>103</v>
      </c>
      <c r="N120" s="127" t="s">
        <v>76</v>
      </c>
      <c r="O120" s="89">
        <f t="shared" si="22"/>
        <v>43251592.530000001</v>
      </c>
      <c r="P120" s="95"/>
      <c r="Q120" s="95">
        <v>929380252</v>
      </c>
      <c r="R120" s="95">
        <v>493274875.29000002</v>
      </c>
      <c r="S120" s="95">
        <v>99102679.140000001</v>
      </c>
      <c r="T120" s="95">
        <v>72172793.620000005</v>
      </c>
      <c r="U120" s="88">
        <f t="shared" si="33"/>
        <v>112</v>
      </c>
      <c r="V120" s="100" t="s">
        <v>103</v>
      </c>
      <c r="W120" s="127" t="s">
        <v>76</v>
      </c>
      <c r="X120" s="95">
        <v>63142300</v>
      </c>
      <c r="Y120" s="95">
        <v>37643550.030000001</v>
      </c>
      <c r="Z120" s="95">
        <v>33562213.149999999</v>
      </c>
      <c r="AA120" s="95">
        <v>17597382.129999999</v>
      </c>
      <c r="AB120" s="95"/>
      <c r="AC120" s="95"/>
      <c r="AD120" s="88">
        <f t="shared" si="34"/>
        <v>112</v>
      </c>
      <c r="AE120" s="100" t="s">
        <v>103</v>
      </c>
      <c r="AF120" s="127" t="s">
        <v>76</v>
      </c>
      <c r="AG120" s="95"/>
      <c r="AH120" s="95"/>
      <c r="AI120" s="95"/>
      <c r="AJ120" s="89">
        <f t="shared" si="25"/>
        <v>1125187444.29</v>
      </c>
      <c r="AK120" s="89">
        <f t="shared" si="26"/>
        <v>620688601.07000005</v>
      </c>
      <c r="AL120" s="88">
        <f t="shared" si="35"/>
        <v>112</v>
      </c>
      <c r="AM120" s="100" t="s">
        <v>103</v>
      </c>
      <c r="AN120" s="127" t="s">
        <v>76</v>
      </c>
      <c r="AO120" s="95">
        <v>380000</v>
      </c>
      <c r="AP120" s="95">
        <v>380000</v>
      </c>
      <c r="AQ120" s="95">
        <v>0</v>
      </c>
      <c r="AR120" s="89">
        <f t="shared" si="27"/>
        <v>504498843.21999991</v>
      </c>
      <c r="AS120" s="96">
        <f t="shared" si="28"/>
        <v>547750435.74999988</v>
      </c>
      <c r="AT120" s="88">
        <f t="shared" si="36"/>
        <v>112</v>
      </c>
      <c r="AU120" s="100" t="s">
        <v>103</v>
      </c>
      <c r="AV120" s="127" t="s">
        <v>76</v>
      </c>
      <c r="AW120" s="95">
        <v>0</v>
      </c>
      <c r="AX120" s="95"/>
      <c r="AY120" s="89">
        <f t="shared" si="23"/>
        <v>0</v>
      </c>
      <c r="AZ120" s="95">
        <v>419981274.02999997</v>
      </c>
      <c r="BA120" s="95"/>
      <c r="BB120" s="95">
        <v>-97275364.290000007</v>
      </c>
      <c r="BC120" s="88">
        <f t="shared" si="37"/>
        <v>112</v>
      </c>
      <c r="BD120" s="100" t="s">
        <v>103</v>
      </c>
      <c r="BE120" s="127" t="s">
        <v>76</v>
      </c>
      <c r="BF120" s="95">
        <v>-28788260.59</v>
      </c>
      <c r="BG120" s="89">
        <f t="shared" si="24"/>
        <v>-126063624.88000001</v>
      </c>
      <c r="BH120" s="95">
        <v>253832786.59999999</v>
      </c>
      <c r="BI120" s="95"/>
      <c r="BJ120" s="97">
        <f t="shared" si="29"/>
        <v>547750435.75</v>
      </c>
      <c r="BK120" s="97">
        <f t="shared" si="30"/>
        <v>547750435.75</v>
      </c>
    </row>
    <row r="121" spans="1:63" ht="13.9" customHeight="1">
      <c r="A121" s="88">
        <f t="shared" si="31"/>
        <v>113</v>
      </c>
      <c r="B121" s="99"/>
      <c r="C121" s="100" t="s">
        <v>103</v>
      </c>
      <c r="D121" s="127" t="s">
        <v>155</v>
      </c>
      <c r="E121" s="91">
        <v>9059857</v>
      </c>
      <c r="F121" s="92" t="s">
        <v>158</v>
      </c>
      <c r="G121" s="93">
        <v>1460510</v>
      </c>
      <c r="H121" s="94"/>
      <c r="I121" s="95">
        <v>3337667.67</v>
      </c>
      <c r="J121" s="95">
        <v>13912423.32</v>
      </c>
      <c r="K121" s="95"/>
      <c r="L121" s="88">
        <f t="shared" si="32"/>
        <v>113</v>
      </c>
      <c r="M121" s="100" t="s">
        <v>103</v>
      </c>
      <c r="N121" s="127" t="s">
        <v>155</v>
      </c>
      <c r="O121" s="89">
        <f t="shared" si="22"/>
        <v>18710600.990000002</v>
      </c>
      <c r="P121" s="95"/>
      <c r="Q121" s="95"/>
      <c r="R121" s="95"/>
      <c r="S121" s="95">
        <v>2530049</v>
      </c>
      <c r="T121" s="95">
        <v>2229936.08</v>
      </c>
      <c r="U121" s="88">
        <f t="shared" si="33"/>
        <v>113</v>
      </c>
      <c r="V121" s="100" t="s">
        <v>103</v>
      </c>
      <c r="W121" s="127" t="s">
        <v>155</v>
      </c>
      <c r="X121" s="95"/>
      <c r="Y121" s="95"/>
      <c r="Z121" s="95">
        <v>1542450</v>
      </c>
      <c r="AA121" s="95">
        <v>910045.5</v>
      </c>
      <c r="AB121" s="95"/>
      <c r="AC121" s="95"/>
      <c r="AD121" s="88">
        <f t="shared" si="34"/>
        <v>113</v>
      </c>
      <c r="AE121" s="100" t="s">
        <v>103</v>
      </c>
      <c r="AF121" s="127" t="s">
        <v>155</v>
      </c>
      <c r="AG121" s="95"/>
      <c r="AH121" s="95"/>
      <c r="AI121" s="95"/>
      <c r="AJ121" s="89">
        <f t="shared" si="25"/>
        <v>4072499</v>
      </c>
      <c r="AK121" s="89">
        <f t="shared" si="26"/>
        <v>3139981.58</v>
      </c>
      <c r="AL121" s="88">
        <f t="shared" si="35"/>
        <v>113</v>
      </c>
      <c r="AM121" s="100" t="s">
        <v>103</v>
      </c>
      <c r="AN121" s="127" t="s">
        <v>155</v>
      </c>
      <c r="AO121" s="95">
        <v>1514000</v>
      </c>
      <c r="AP121" s="95">
        <v>793100</v>
      </c>
      <c r="AQ121" s="95"/>
      <c r="AR121" s="89">
        <f t="shared" si="27"/>
        <v>1653417.42</v>
      </c>
      <c r="AS121" s="96">
        <f t="shared" si="28"/>
        <v>20364018.410000004</v>
      </c>
      <c r="AT121" s="88">
        <f t="shared" si="36"/>
        <v>113</v>
      </c>
      <c r="AU121" s="100" t="s">
        <v>103</v>
      </c>
      <c r="AV121" s="127" t="s">
        <v>155</v>
      </c>
      <c r="AW121" s="95">
        <v>0</v>
      </c>
      <c r="AX121" s="95"/>
      <c r="AY121" s="89">
        <f t="shared" si="23"/>
        <v>0</v>
      </c>
      <c r="AZ121" s="95">
        <v>4783420.59</v>
      </c>
      <c r="BA121" s="95">
        <v>0</v>
      </c>
      <c r="BB121" s="95">
        <v>13518381.699999999</v>
      </c>
      <c r="BC121" s="88">
        <f t="shared" si="37"/>
        <v>113</v>
      </c>
      <c r="BD121" s="100" t="s">
        <v>103</v>
      </c>
      <c r="BE121" s="127" t="s">
        <v>155</v>
      </c>
      <c r="BF121" s="95">
        <v>2062216.12</v>
      </c>
      <c r="BG121" s="89">
        <f t="shared" si="24"/>
        <v>15580597.82</v>
      </c>
      <c r="BH121" s="95">
        <v>0</v>
      </c>
      <c r="BI121" s="95"/>
      <c r="BJ121" s="97">
        <f t="shared" si="29"/>
        <v>20364018.41</v>
      </c>
      <c r="BK121" s="97">
        <f t="shared" si="30"/>
        <v>20364018.41</v>
      </c>
    </row>
    <row r="122" spans="1:63" ht="13.9" customHeight="1">
      <c r="A122" s="88">
        <f t="shared" si="31"/>
        <v>114</v>
      </c>
      <c r="B122" s="99"/>
      <c r="C122" s="100" t="s">
        <v>103</v>
      </c>
      <c r="D122" s="127" t="s">
        <v>243</v>
      </c>
      <c r="E122" s="91">
        <v>2649454</v>
      </c>
      <c r="F122" s="92" t="s">
        <v>158</v>
      </c>
      <c r="G122" s="93">
        <v>973</v>
      </c>
      <c r="H122" s="94"/>
      <c r="I122" s="95">
        <v>846840</v>
      </c>
      <c r="J122" s="95">
        <v>10154510</v>
      </c>
      <c r="K122" s="95"/>
      <c r="L122" s="88">
        <f t="shared" si="32"/>
        <v>114</v>
      </c>
      <c r="M122" s="100" t="s">
        <v>103</v>
      </c>
      <c r="N122" s="127" t="s">
        <v>243</v>
      </c>
      <c r="O122" s="89">
        <f t="shared" si="22"/>
        <v>11002323</v>
      </c>
      <c r="P122" s="95"/>
      <c r="Q122" s="95">
        <v>26976000</v>
      </c>
      <c r="R122" s="95">
        <v>8839667</v>
      </c>
      <c r="S122" s="95">
        <v>36319900</v>
      </c>
      <c r="T122" s="95">
        <v>8662912</v>
      </c>
      <c r="U122" s="88">
        <f t="shared" si="33"/>
        <v>114</v>
      </c>
      <c r="V122" s="100" t="s">
        <v>103</v>
      </c>
      <c r="W122" s="127" t="s">
        <v>243</v>
      </c>
      <c r="X122" s="95"/>
      <c r="Y122" s="95"/>
      <c r="Z122" s="95">
        <v>3986396</v>
      </c>
      <c r="AA122" s="95">
        <v>933965</v>
      </c>
      <c r="AB122" s="95"/>
      <c r="AC122" s="95"/>
      <c r="AD122" s="88">
        <f t="shared" si="34"/>
        <v>114</v>
      </c>
      <c r="AE122" s="100" t="s">
        <v>103</v>
      </c>
      <c r="AF122" s="127" t="s">
        <v>243</v>
      </c>
      <c r="AG122" s="95"/>
      <c r="AH122" s="95"/>
      <c r="AI122" s="95"/>
      <c r="AJ122" s="89">
        <f t="shared" si="25"/>
        <v>67282296</v>
      </c>
      <c r="AK122" s="89">
        <f t="shared" si="26"/>
        <v>18436544</v>
      </c>
      <c r="AL122" s="88">
        <f t="shared" si="35"/>
        <v>114</v>
      </c>
      <c r="AM122" s="100" t="s">
        <v>103</v>
      </c>
      <c r="AN122" s="127" t="s">
        <v>243</v>
      </c>
      <c r="AO122" s="95"/>
      <c r="AP122" s="95"/>
      <c r="AQ122" s="95"/>
      <c r="AR122" s="89">
        <f t="shared" si="27"/>
        <v>48845752</v>
      </c>
      <c r="AS122" s="96">
        <f t="shared" si="28"/>
        <v>59848075</v>
      </c>
      <c r="AT122" s="88">
        <f t="shared" si="36"/>
        <v>114</v>
      </c>
      <c r="AU122" s="100" t="s">
        <v>103</v>
      </c>
      <c r="AV122" s="127" t="s">
        <v>243</v>
      </c>
      <c r="AW122" s="95">
        <v>5982017</v>
      </c>
      <c r="AX122" s="95"/>
      <c r="AY122" s="89">
        <f t="shared" si="23"/>
        <v>5982017</v>
      </c>
      <c r="AZ122" s="95">
        <v>48556198</v>
      </c>
      <c r="BA122" s="95"/>
      <c r="BB122" s="95">
        <v>-10769409</v>
      </c>
      <c r="BC122" s="88">
        <f t="shared" si="37"/>
        <v>114</v>
      </c>
      <c r="BD122" s="100" t="s">
        <v>103</v>
      </c>
      <c r="BE122" s="127" t="s">
        <v>243</v>
      </c>
      <c r="BF122" s="95">
        <v>0</v>
      </c>
      <c r="BG122" s="89">
        <f t="shared" si="24"/>
        <v>-10769409</v>
      </c>
      <c r="BH122" s="95">
        <v>16079269</v>
      </c>
      <c r="BI122" s="95"/>
      <c r="BJ122" s="97">
        <f t="shared" si="29"/>
        <v>53866058</v>
      </c>
      <c r="BK122" s="97">
        <f t="shared" si="30"/>
        <v>59848075</v>
      </c>
    </row>
    <row r="123" spans="1:63" s="87" customFormat="1" ht="13.9" customHeight="1">
      <c r="A123" s="88">
        <f t="shared" si="31"/>
        <v>115</v>
      </c>
      <c r="B123" s="101"/>
      <c r="C123" s="100" t="s">
        <v>91</v>
      </c>
      <c r="D123" s="92" t="s">
        <v>79</v>
      </c>
      <c r="E123" s="125">
        <v>9059873</v>
      </c>
      <c r="F123" s="92" t="s">
        <v>158</v>
      </c>
      <c r="G123" s="93"/>
      <c r="H123" s="93"/>
      <c r="I123" s="123">
        <v>138557</v>
      </c>
      <c r="J123" s="123">
        <v>314600</v>
      </c>
      <c r="K123" s="123">
        <v>22737623</v>
      </c>
      <c r="L123" s="88">
        <f t="shared" si="32"/>
        <v>115</v>
      </c>
      <c r="M123" s="100" t="s">
        <v>91</v>
      </c>
      <c r="N123" s="92" t="s">
        <v>79</v>
      </c>
      <c r="O123" s="89">
        <f t="shared" si="22"/>
        <v>23190780</v>
      </c>
      <c r="P123" s="123"/>
      <c r="Q123" s="123">
        <v>1627290906</v>
      </c>
      <c r="R123" s="123">
        <v>524067010.50999999</v>
      </c>
      <c r="S123" s="123">
        <v>271629983.62</v>
      </c>
      <c r="T123" s="123">
        <v>125332868.75</v>
      </c>
      <c r="U123" s="88">
        <f t="shared" si="33"/>
        <v>115</v>
      </c>
      <c r="V123" s="100" t="s">
        <v>91</v>
      </c>
      <c r="W123" s="92" t="s">
        <v>79</v>
      </c>
      <c r="X123" s="123">
        <v>292456188</v>
      </c>
      <c r="Y123" s="123">
        <v>165374940.02000001</v>
      </c>
      <c r="Z123" s="123">
        <v>106759715</v>
      </c>
      <c r="AA123" s="123">
        <v>35462211.039999999</v>
      </c>
      <c r="AB123" s="123"/>
      <c r="AC123" s="123"/>
      <c r="AD123" s="88">
        <f t="shared" si="34"/>
        <v>115</v>
      </c>
      <c r="AE123" s="100" t="s">
        <v>91</v>
      </c>
      <c r="AF123" s="92" t="s">
        <v>79</v>
      </c>
      <c r="AG123" s="123"/>
      <c r="AH123" s="123">
        <v>540576783.39999998</v>
      </c>
      <c r="AI123" s="123">
        <v>106547092.51000001</v>
      </c>
      <c r="AJ123" s="89">
        <f t="shared" si="25"/>
        <v>2838713576.02</v>
      </c>
      <c r="AK123" s="89">
        <f t="shared" si="26"/>
        <v>956784122.82999992</v>
      </c>
      <c r="AL123" s="88">
        <f t="shared" si="35"/>
        <v>115</v>
      </c>
      <c r="AM123" s="100" t="s">
        <v>91</v>
      </c>
      <c r="AN123" s="92" t="s">
        <v>79</v>
      </c>
      <c r="AO123" s="123"/>
      <c r="AP123" s="123"/>
      <c r="AQ123" s="123"/>
      <c r="AR123" s="89">
        <f t="shared" si="27"/>
        <v>1881929453.1900001</v>
      </c>
      <c r="AS123" s="96">
        <f t="shared" si="28"/>
        <v>1905120233.1900001</v>
      </c>
      <c r="AT123" s="88">
        <f t="shared" si="36"/>
        <v>115</v>
      </c>
      <c r="AU123" s="100" t="s">
        <v>91</v>
      </c>
      <c r="AV123" s="92" t="s">
        <v>79</v>
      </c>
      <c r="AW123" s="123">
        <v>0</v>
      </c>
      <c r="AX123" s="123"/>
      <c r="AY123" s="89">
        <f t="shared" si="23"/>
        <v>0</v>
      </c>
      <c r="AZ123" s="131">
        <v>1505839113.3199999</v>
      </c>
      <c r="BA123" s="131"/>
      <c r="BB123" s="131">
        <v>-42664429.909999996</v>
      </c>
      <c r="BC123" s="88">
        <f t="shared" si="37"/>
        <v>115</v>
      </c>
      <c r="BD123" s="100" t="s">
        <v>91</v>
      </c>
      <c r="BE123" s="92" t="s">
        <v>79</v>
      </c>
      <c r="BF123" s="131">
        <v>164709206.55000001</v>
      </c>
      <c r="BG123" s="89">
        <f t="shared" si="24"/>
        <v>122044776.64000002</v>
      </c>
      <c r="BH123" s="123">
        <v>277236343.23000002</v>
      </c>
      <c r="BI123" s="90"/>
      <c r="BJ123" s="97">
        <f t="shared" si="29"/>
        <v>1905120233.1900001</v>
      </c>
      <c r="BK123" s="97">
        <f t="shared" si="30"/>
        <v>1905120233.1900001</v>
      </c>
    </row>
    <row r="124" spans="1:63" s="87" customFormat="1" ht="13.9" customHeight="1">
      <c r="A124" s="88">
        <f t="shared" si="31"/>
        <v>116</v>
      </c>
      <c r="B124" s="101"/>
      <c r="C124" s="100" t="s">
        <v>91</v>
      </c>
      <c r="D124" s="124" t="s">
        <v>80</v>
      </c>
      <c r="E124" s="125">
        <v>9059873</v>
      </c>
      <c r="F124" s="92" t="s">
        <v>158</v>
      </c>
      <c r="G124" s="93"/>
      <c r="H124" s="93"/>
      <c r="I124" s="123">
        <v>0</v>
      </c>
      <c r="J124" s="123">
        <v>50500</v>
      </c>
      <c r="K124" s="123">
        <v>997500</v>
      </c>
      <c r="L124" s="88">
        <f t="shared" si="32"/>
        <v>116</v>
      </c>
      <c r="M124" s="100" t="s">
        <v>91</v>
      </c>
      <c r="N124" s="124" t="s">
        <v>80</v>
      </c>
      <c r="O124" s="89">
        <f t="shared" si="22"/>
        <v>1048000</v>
      </c>
      <c r="P124" s="123"/>
      <c r="Q124" s="123"/>
      <c r="R124" s="123"/>
      <c r="S124" s="123">
        <v>9806746</v>
      </c>
      <c r="T124" s="123">
        <v>5351746.08</v>
      </c>
      <c r="U124" s="88">
        <f t="shared" si="33"/>
        <v>116</v>
      </c>
      <c r="V124" s="100" t="s">
        <v>91</v>
      </c>
      <c r="W124" s="124" t="s">
        <v>80</v>
      </c>
      <c r="X124" s="123">
        <v>14000000</v>
      </c>
      <c r="Y124" s="123">
        <v>6999999.8399999999</v>
      </c>
      <c r="Z124" s="123">
        <v>15097724.869999999</v>
      </c>
      <c r="AA124" s="123">
        <v>8975198.0099999998</v>
      </c>
      <c r="AB124" s="123"/>
      <c r="AC124" s="123"/>
      <c r="AD124" s="88">
        <f t="shared" si="34"/>
        <v>116</v>
      </c>
      <c r="AE124" s="100" t="s">
        <v>91</v>
      </c>
      <c r="AF124" s="124" t="s">
        <v>80</v>
      </c>
      <c r="AG124" s="123"/>
      <c r="AH124" s="123"/>
      <c r="AI124" s="123"/>
      <c r="AJ124" s="89">
        <f t="shared" si="25"/>
        <v>38904470.869999997</v>
      </c>
      <c r="AK124" s="89">
        <f t="shared" si="26"/>
        <v>21326943.93</v>
      </c>
      <c r="AL124" s="88">
        <f t="shared" si="35"/>
        <v>116</v>
      </c>
      <c r="AM124" s="100" t="s">
        <v>91</v>
      </c>
      <c r="AN124" s="124" t="s">
        <v>80</v>
      </c>
      <c r="AO124" s="123"/>
      <c r="AP124" s="123"/>
      <c r="AQ124" s="123"/>
      <c r="AR124" s="89">
        <f t="shared" si="27"/>
        <v>17577526.939999998</v>
      </c>
      <c r="AS124" s="96">
        <f t="shared" si="28"/>
        <v>18625526.939999998</v>
      </c>
      <c r="AT124" s="88">
        <f t="shared" si="36"/>
        <v>116</v>
      </c>
      <c r="AU124" s="100" t="s">
        <v>91</v>
      </c>
      <c r="AV124" s="124" t="s">
        <v>80</v>
      </c>
      <c r="AW124" s="123">
        <v>42854.7</v>
      </c>
      <c r="AX124" s="123"/>
      <c r="AY124" s="89">
        <f t="shared" si="23"/>
        <v>42854.7</v>
      </c>
      <c r="AZ124" s="123">
        <v>14508287</v>
      </c>
      <c r="BA124" s="123"/>
      <c r="BB124" s="123">
        <v>6746667.8399999999</v>
      </c>
      <c r="BC124" s="88">
        <f t="shared" si="37"/>
        <v>116</v>
      </c>
      <c r="BD124" s="100" t="s">
        <v>91</v>
      </c>
      <c r="BE124" s="124" t="s">
        <v>80</v>
      </c>
      <c r="BF124" s="123">
        <v>-4667464.01</v>
      </c>
      <c r="BG124" s="89">
        <f t="shared" si="24"/>
        <v>2079203.83</v>
      </c>
      <c r="BH124" s="123">
        <v>1995181.41</v>
      </c>
      <c r="BI124" s="90"/>
      <c r="BJ124" s="97">
        <f t="shared" si="29"/>
        <v>18582672.239999998</v>
      </c>
      <c r="BK124" s="97">
        <f t="shared" si="30"/>
        <v>18625526.939999998</v>
      </c>
    </row>
    <row r="125" spans="1:63" s="87" customFormat="1" ht="13.9" customHeight="1">
      <c r="A125" s="88">
        <f t="shared" si="31"/>
        <v>117</v>
      </c>
      <c r="B125" s="101"/>
      <c r="C125" s="100" t="s">
        <v>91</v>
      </c>
      <c r="D125" s="100" t="s">
        <v>92</v>
      </c>
      <c r="E125" s="125">
        <v>9059881</v>
      </c>
      <c r="F125" s="92" t="s">
        <v>158</v>
      </c>
      <c r="G125" s="93"/>
      <c r="H125" s="93"/>
      <c r="I125" s="123"/>
      <c r="J125" s="123">
        <v>10633756.01</v>
      </c>
      <c r="K125" s="123">
        <v>71023093.519999996</v>
      </c>
      <c r="L125" s="88">
        <f t="shared" si="32"/>
        <v>117</v>
      </c>
      <c r="M125" s="100" t="s">
        <v>91</v>
      </c>
      <c r="N125" s="100" t="s">
        <v>92</v>
      </c>
      <c r="O125" s="89">
        <f t="shared" si="22"/>
        <v>81656849.530000001</v>
      </c>
      <c r="P125" s="123"/>
      <c r="Q125" s="123">
        <v>2169136340</v>
      </c>
      <c r="R125" s="123">
        <v>1544081382.22</v>
      </c>
      <c r="S125" s="123">
        <v>130306507.59999999</v>
      </c>
      <c r="T125" s="123">
        <v>67329927.879999995</v>
      </c>
      <c r="U125" s="88">
        <f t="shared" si="33"/>
        <v>117</v>
      </c>
      <c r="V125" s="100" t="s">
        <v>91</v>
      </c>
      <c r="W125" s="100" t="s">
        <v>92</v>
      </c>
      <c r="X125" s="123">
        <v>5500000</v>
      </c>
      <c r="Y125" s="123">
        <v>5500000</v>
      </c>
      <c r="Z125" s="123">
        <v>115005746.09999999</v>
      </c>
      <c r="AA125" s="123">
        <v>43244038.409999996</v>
      </c>
      <c r="AB125" s="123"/>
      <c r="AC125" s="123">
        <v>7805601</v>
      </c>
      <c r="AD125" s="88">
        <f t="shared" si="34"/>
        <v>117</v>
      </c>
      <c r="AE125" s="100" t="s">
        <v>91</v>
      </c>
      <c r="AF125" s="100" t="s">
        <v>92</v>
      </c>
      <c r="AG125" s="123"/>
      <c r="AH125" s="123">
        <v>75068000</v>
      </c>
      <c r="AI125" s="123">
        <v>25896983.219999999</v>
      </c>
      <c r="AJ125" s="89">
        <f t="shared" si="25"/>
        <v>2502822194.6999998</v>
      </c>
      <c r="AK125" s="89">
        <f t="shared" si="26"/>
        <v>1686052331.73</v>
      </c>
      <c r="AL125" s="88">
        <f t="shared" si="35"/>
        <v>117</v>
      </c>
      <c r="AM125" s="100" t="s">
        <v>91</v>
      </c>
      <c r="AN125" s="100" t="s">
        <v>92</v>
      </c>
      <c r="AO125" s="123">
        <v>1120000</v>
      </c>
      <c r="AP125" s="123">
        <v>1013437.54</v>
      </c>
      <c r="AQ125" s="123"/>
      <c r="AR125" s="89">
        <f t="shared" si="27"/>
        <v>816876425.42999983</v>
      </c>
      <c r="AS125" s="96">
        <f t="shared" si="28"/>
        <v>898533274.9599998</v>
      </c>
      <c r="AT125" s="88">
        <f t="shared" si="36"/>
        <v>117</v>
      </c>
      <c r="AU125" s="100" t="s">
        <v>91</v>
      </c>
      <c r="AV125" s="100" t="s">
        <v>92</v>
      </c>
      <c r="AW125" s="123">
        <v>0</v>
      </c>
      <c r="AX125" s="123"/>
      <c r="AY125" s="89">
        <f t="shared" si="23"/>
        <v>0</v>
      </c>
      <c r="AZ125" s="123">
        <v>515269966.19999999</v>
      </c>
      <c r="BA125" s="123"/>
      <c r="BB125" s="123">
        <v>-199721313.86000001</v>
      </c>
      <c r="BC125" s="88">
        <f t="shared" si="37"/>
        <v>117</v>
      </c>
      <c r="BD125" s="100" t="s">
        <v>91</v>
      </c>
      <c r="BE125" s="100" t="s">
        <v>92</v>
      </c>
      <c r="BF125" s="123">
        <v>68574781.629999995</v>
      </c>
      <c r="BG125" s="89">
        <f t="shared" si="24"/>
        <v>-131146532.23000002</v>
      </c>
      <c r="BH125" s="123">
        <v>514409840.99000001</v>
      </c>
      <c r="BI125" s="90"/>
      <c r="BJ125" s="97">
        <f t="shared" si="29"/>
        <v>898533274.96000004</v>
      </c>
      <c r="BK125" s="97">
        <f t="shared" si="30"/>
        <v>898533274.96000004</v>
      </c>
    </row>
    <row r="126" spans="1:63" s="87" customFormat="1" ht="13.9" customHeight="1">
      <c r="A126" s="88">
        <f t="shared" si="31"/>
        <v>118</v>
      </c>
      <c r="B126" s="101"/>
      <c r="C126" s="100" t="s">
        <v>91</v>
      </c>
      <c r="D126" s="100" t="s">
        <v>96</v>
      </c>
      <c r="E126" s="125">
        <v>9062106</v>
      </c>
      <c r="F126" s="92" t="s">
        <v>158</v>
      </c>
      <c r="G126" s="93"/>
      <c r="H126" s="93"/>
      <c r="I126" s="123"/>
      <c r="J126" s="90">
        <v>12998712.4</v>
      </c>
      <c r="K126" s="132">
        <v>5973974.3499999996</v>
      </c>
      <c r="L126" s="88">
        <f t="shared" si="32"/>
        <v>118</v>
      </c>
      <c r="M126" s="100" t="s">
        <v>91</v>
      </c>
      <c r="N126" s="100" t="s">
        <v>96</v>
      </c>
      <c r="O126" s="89">
        <f t="shared" si="22"/>
        <v>18972686.75</v>
      </c>
      <c r="P126" s="132"/>
      <c r="Q126" s="90">
        <v>348011010.16000003</v>
      </c>
      <c r="R126" s="90">
        <v>36196945.140000001</v>
      </c>
      <c r="S126" s="90">
        <v>101735889.2</v>
      </c>
      <c r="T126" s="90">
        <v>32378157.629999999</v>
      </c>
      <c r="U126" s="88">
        <f t="shared" si="33"/>
        <v>118</v>
      </c>
      <c r="V126" s="100" t="s">
        <v>91</v>
      </c>
      <c r="W126" s="100" t="s">
        <v>96</v>
      </c>
      <c r="X126" s="90"/>
      <c r="Y126" s="90"/>
      <c r="Z126" s="90">
        <v>43123963.880000003</v>
      </c>
      <c r="AA126" s="90">
        <v>25405392.18</v>
      </c>
      <c r="AB126" s="90"/>
      <c r="AC126" s="90">
        <v>6205059.3499999996</v>
      </c>
      <c r="AD126" s="88">
        <f t="shared" si="34"/>
        <v>118</v>
      </c>
      <c r="AE126" s="100" t="s">
        <v>91</v>
      </c>
      <c r="AF126" s="100" t="s">
        <v>96</v>
      </c>
      <c r="AG126" s="132"/>
      <c r="AH126" s="90">
        <v>2668663.67</v>
      </c>
      <c r="AI126" s="90">
        <v>359243.22</v>
      </c>
      <c r="AJ126" s="89">
        <f t="shared" si="25"/>
        <v>501744586.26000005</v>
      </c>
      <c r="AK126" s="89">
        <f t="shared" si="26"/>
        <v>94339738.169999987</v>
      </c>
      <c r="AL126" s="88">
        <f t="shared" si="35"/>
        <v>118</v>
      </c>
      <c r="AM126" s="100" t="s">
        <v>91</v>
      </c>
      <c r="AN126" s="100" t="s">
        <v>96</v>
      </c>
      <c r="AO126" s="90">
        <v>902500</v>
      </c>
      <c r="AP126" s="90">
        <v>622641.61</v>
      </c>
      <c r="AQ126" s="132"/>
      <c r="AR126" s="89">
        <f t="shared" si="27"/>
        <v>407684706.48000002</v>
      </c>
      <c r="AS126" s="96">
        <f t="shared" si="28"/>
        <v>426657393.23000002</v>
      </c>
      <c r="AT126" s="88">
        <f t="shared" si="36"/>
        <v>118</v>
      </c>
      <c r="AU126" s="100" t="s">
        <v>91</v>
      </c>
      <c r="AV126" s="100" t="s">
        <v>96</v>
      </c>
      <c r="AW126" s="90">
        <v>0</v>
      </c>
      <c r="AX126" s="90"/>
      <c r="AY126" s="89">
        <f t="shared" si="23"/>
        <v>0</v>
      </c>
      <c r="AZ126" s="90">
        <v>292561563.77999997</v>
      </c>
      <c r="BA126" s="132"/>
      <c r="BB126" s="90">
        <v>89581605.370000005</v>
      </c>
      <c r="BC126" s="88">
        <f t="shared" si="37"/>
        <v>118</v>
      </c>
      <c r="BD126" s="100" t="s">
        <v>91</v>
      </c>
      <c r="BE126" s="100" t="s">
        <v>96</v>
      </c>
      <c r="BF126" s="90">
        <v>43944921.82</v>
      </c>
      <c r="BG126" s="89">
        <f t="shared" si="24"/>
        <v>133526527.19</v>
      </c>
      <c r="BH126" s="90">
        <v>569302.26</v>
      </c>
      <c r="BI126" s="132"/>
      <c r="BJ126" s="97">
        <f t="shared" si="29"/>
        <v>426657393.22999996</v>
      </c>
      <c r="BK126" s="97">
        <f t="shared" si="30"/>
        <v>426657393.22999996</v>
      </c>
    </row>
    <row r="127" spans="1:63" s="87" customFormat="1" ht="13.9" customHeight="1">
      <c r="A127" s="88">
        <f t="shared" si="31"/>
        <v>119</v>
      </c>
      <c r="B127" s="101"/>
      <c r="C127" s="100" t="s">
        <v>91</v>
      </c>
      <c r="D127" s="100" t="s">
        <v>94</v>
      </c>
      <c r="E127" s="125">
        <v>9059903</v>
      </c>
      <c r="F127" s="92" t="s">
        <v>158</v>
      </c>
      <c r="G127" s="93"/>
      <c r="H127" s="93"/>
      <c r="I127" s="123"/>
      <c r="J127" s="123">
        <v>27584674</v>
      </c>
      <c r="K127" s="123">
        <v>6225663.4000000004</v>
      </c>
      <c r="L127" s="88">
        <f t="shared" si="32"/>
        <v>119</v>
      </c>
      <c r="M127" s="100" t="s">
        <v>91</v>
      </c>
      <c r="N127" s="100" t="s">
        <v>94</v>
      </c>
      <c r="O127" s="89">
        <f t="shared" si="22"/>
        <v>33810337.399999999</v>
      </c>
      <c r="P127" s="123"/>
      <c r="Q127" s="123">
        <v>749295000</v>
      </c>
      <c r="R127" s="123">
        <v>50592999.950000003</v>
      </c>
      <c r="S127" s="123">
        <v>33723965.5</v>
      </c>
      <c r="T127" s="123">
        <v>23660544.09</v>
      </c>
      <c r="U127" s="88">
        <f t="shared" si="33"/>
        <v>119</v>
      </c>
      <c r="V127" s="100" t="s">
        <v>91</v>
      </c>
      <c r="W127" s="100" t="s">
        <v>94</v>
      </c>
      <c r="X127" s="123"/>
      <c r="Y127" s="123"/>
      <c r="Z127" s="123">
        <v>42744175.640000001</v>
      </c>
      <c r="AA127" s="123">
        <v>17056114.210000001</v>
      </c>
      <c r="AB127" s="123"/>
      <c r="AC127" s="123">
        <v>684480</v>
      </c>
      <c r="AD127" s="88">
        <f t="shared" si="34"/>
        <v>119</v>
      </c>
      <c r="AE127" s="100" t="s">
        <v>91</v>
      </c>
      <c r="AF127" s="100" t="s">
        <v>94</v>
      </c>
      <c r="AG127" s="123"/>
      <c r="AH127" s="123">
        <v>52896829</v>
      </c>
      <c r="AI127" s="123">
        <v>4763126.53</v>
      </c>
      <c r="AJ127" s="89">
        <f t="shared" si="25"/>
        <v>879344450.13999999</v>
      </c>
      <c r="AK127" s="89">
        <f t="shared" si="26"/>
        <v>96072784.780000001</v>
      </c>
      <c r="AL127" s="88">
        <f t="shared" si="35"/>
        <v>119</v>
      </c>
      <c r="AM127" s="100" t="s">
        <v>91</v>
      </c>
      <c r="AN127" s="100" t="s">
        <v>94</v>
      </c>
      <c r="AO127" s="123"/>
      <c r="AP127" s="123"/>
      <c r="AQ127" s="123"/>
      <c r="AR127" s="89">
        <f t="shared" si="27"/>
        <v>783271665.36000001</v>
      </c>
      <c r="AS127" s="96">
        <f t="shared" si="28"/>
        <v>817082002.75999999</v>
      </c>
      <c r="AT127" s="88">
        <f t="shared" si="36"/>
        <v>119</v>
      </c>
      <c r="AU127" s="100" t="s">
        <v>91</v>
      </c>
      <c r="AV127" s="100" t="s">
        <v>94</v>
      </c>
      <c r="AW127" s="123"/>
      <c r="AX127" s="123"/>
      <c r="AY127" s="89">
        <f t="shared" si="23"/>
        <v>0</v>
      </c>
      <c r="AZ127" s="123">
        <v>42342028</v>
      </c>
      <c r="BA127" s="123"/>
      <c r="BB127" s="123">
        <v>762766838.60000002</v>
      </c>
      <c r="BC127" s="88">
        <f t="shared" si="37"/>
        <v>119</v>
      </c>
      <c r="BD127" s="100" t="s">
        <v>91</v>
      </c>
      <c r="BE127" s="100" t="s">
        <v>94</v>
      </c>
      <c r="BF127" s="123">
        <v>8359373.5</v>
      </c>
      <c r="BG127" s="89">
        <f t="shared" si="24"/>
        <v>771126212.10000002</v>
      </c>
      <c r="BH127" s="123">
        <v>3613762.66</v>
      </c>
      <c r="BI127" s="90"/>
      <c r="BJ127" s="97">
        <f t="shared" si="29"/>
        <v>817082002.75999999</v>
      </c>
      <c r="BK127" s="97">
        <f t="shared" si="30"/>
        <v>817082002.75999999</v>
      </c>
    </row>
    <row r="128" spans="1:63" s="87" customFormat="1" ht="13.9" customHeight="1">
      <c r="A128" s="88">
        <f t="shared" si="31"/>
        <v>120</v>
      </c>
      <c r="B128" s="101"/>
      <c r="C128" s="100" t="s">
        <v>91</v>
      </c>
      <c r="D128" s="100" t="s">
        <v>95</v>
      </c>
      <c r="E128" s="125">
        <v>3856348</v>
      </c>
      <c r="F128" s="92" t="s">
        <v>158</v>
      </c>
      <c r="G128" s="93"/>
      <c r="H128" s="93"/>
      <c r="I128" s="123"/>
      <c r="J128" s="123">
        <v>45637467.799999997</v>
      </c>
      <c r="K128" s="123"/>
      <c r="L128" s="88">
        <f t="shared" si="32"/>
        <v>120</v>
      </c>
      <c r="M128" s="100" t="s">
        <v>91</v>
      </c>
      <c r="N128" s="100" t="s">
        <v>95</v>
      </c>
      <c r="O128" s="89">
        <f t="shared" si="22"/>
        <v>45637467.799999997</v>
      </c>
      <c r="P128" s="123"/>
      <c r="Q128" s="123">
        <v>28632453</v>
      </c>
      <c r="R128" s="123">
        <v>3489861.9</v>
      </c>
      <c r="S128" s="123">
        <v>45827327</v>
      </c>
      <c r="T128" s="123">
        <v>11651400.810000001</v>
      </c>
      <c r="U128" s="88">
        <f t="shared" si="33"/>
        <v>120</v>
      </c>
      <c r="V128" s="100" t="s">
        <v>91</v>
      </c>
      <c r="W128" s="100" t="s">
        <v>95</v>
      </c>
      <c r="X128" s="123"/>
      <c r="Y128" s="123"/>
      <c r="Z128" s="123">
        <v>28854684</v>
      </c>
      <c r="AA128" s="123">
        <v>4486453.82</v>
      </c>
      <c r="AB128" s="123"/>
      <c r="AC128" s="123">
        <v>1043497</v>
      </c>
      <c r="AD128" s="88">
        <f t="shared" si="34"/>
        <v>120</v>
      </c>
      <c r="AE128" s="100" t="s">
        <v>91</v>
      </c>
      <c r="AF128" s="100" t="s">
        <v>95</v>
      </c>
      <c r="AG128" s="123"/>
      <c r="AH128" s="123">
        <v>144000</v>
      </c>
      <c r="AI128" s="123">
        <v>43200</v>
      </c>
      <c r="AJ128" s="89">
        <f t="shared" si="25"/>
        <v>104501961</v>
      </c>
      <c r="AK128" s="89">
        <f t="shared" si="26"/>
        <v>19670916.530000001</v>
      </c>
      <c r="AL128" s="88">
        <f t="shared" si="35"/>
        <v>120</v>
      </c>
      <c r="AM128" s="100" t="s">
        <v>91</v>
      </c>
      <c r="AN128" s="100" t="s">
        <v>95</v>
      </c>
      <c r="AO128" s="123">
        <v>45000</v>
      </c>
      <c r="AP128" s="123">
        <v>45000</v>
      </c>
      <c r="AQ128" s="123"/>
      <c r="AR128" s="89">
        <f t="shared" si="27"/>
        <v>84831044.469999999</v>
      </c>
      <c r="AS128" s="96">
        <f t="shared" si="28"/>
        <v>130468512.27</v>
      </c>
      <c r="AT128" s="88">
        <f t="shared" si="36"/>
        <v>120</v>
      </c>
      <c r="AU128" s="100" t="s">
        <v>91</v>
      </c>
      <c r="AV128" s="100" t="s">
        <v>95</v>
      </c>
      <c r="AW128" s="123">
        <v>110000</v>
      </c>
      <c r="AX128" s="123"/>
      <c r="AY128" s="89">
        <f t="shared" si="23"/>
        <v>110000</v>
      </c>
      <c r="AZ128" s="123">
        <v>29779022.489999998</v>
      </c>
      <c r="BA128" s="123"/>
      <c r="BB128" s="123">
        <v>48406127.799999997</v>
      </c>
      <c r="BC128" s="88">
        <f t="shared" si="37"/>
        <v>120</v>
      </c>
      <c r="BD128" s="100" t="s">
        <v>91</v>
      </c>
      <c r="BE128" s="100" t="s">
        <v>95</v>
      </c>
      <c r="BF128" s="123">
        <v>52101437.090000004</v>
      </c>
      <c r="BG128" s="89">
        <f t="shared" si="24"/>
        <v>100507564.89</v>
      </c>
      <c r="BH128" s="123">
        <v>71924.89</v>
      </c>
      <c r="BI128" s="90"/>
      <c r="BJ128" s="97">
        <f t="shared" si="29"/>
        <v>130358512.27</v>
      </c>
      <c r="BK128" s="97">
        <f t="shared" si="30"/>
        <v>130468512.27</v>
      </c>
    </row>
    <row r="129" spans="1:63" s="87" customFormat="1" ht="13.9" customHeight="1">
      <c r="A129" s="88">
        <f t="shared" si="31"/>
        <v>121</v>
      </c>
      <c r="B129" s="101"/>
      <c r="C129" s="100" t="s">
        <v>91</v>
      </c>
      <c r="D129" s="92" t="s">
        <v>81</v>
      </c>
      <c r="E129" s="122">
        <v>9060774</v>
      </c>
      <c r="F129" s="92" t="s">
        <v>158</v>
      </c>
      <c r="G129" s="93"/>
      <c r="H129" s="93"/>
      <c r="I129" s="123"/>
      <c r="J129" s="123">
        <v>14518284</v>
      </c>
      <c r="K129" s="123"/>
      <c r="L129" s="88">
        <f t="shared" si="32"/>
        <v>121</v>
      </c>
      <c r="M129" s="100" t="s">
        <v>91</v>
      </c>
      <c r="N129" s="92" t="s">
        <v>81</v>
      </c>
      <c r="O129" s="89">
        <f t="shared" si="22"/>
        <v>14518284</v>
      </c>
      <c r="P129" s="123"/>
      <c r="Q129" s="123">
        <v>720774087</v>
      </c>
      <c r="R129" s="123">
        <v>214187001.36000001</v>
      </c>
      <c r="S129" s="123">
        <v>13791729.82</v>
      </c>
      <c r="T129" s="123">
        <v>11357004.310000001</v>
      </c>
      <c r="U129" s="88">
        <f t="shared" si="33"/>
        <v>121</v>
      </c>
      <c r="V129" s="100" t="s">
        <v>91</v>
      </c>
      <c r="W129" s="92" t="s">
        <v>81</v>
      </c>
      <c r="X129" s="123"/>
      <c r="Y129" s="123"/>
      <c r="Z129" s="123">
        <v>49422336.399999999</v>
      </c>
      <c r="AA129" s="123">
        <v>18629587.710000001</v>
      </c>
      <c r="AB129" s="123"/>
      <c r="AC129" s="123">
        <v>6667526.6299999999</v>
      </c>
      <c r="AD129" s="88">
        <f t="shared" si="34"/>
        <v>121</v>
      </c>
      <c r="AE129" s="100" t="s">
        <v>91</v>
      </c>
      <c r="AF129" s="92" t="s">
        <v>81</v>
      </c>
      <c r="AG129" s="123"/>
      <c r="AH129" s="123">
        <v>6281500</v>
      </c>
      <c r="AI129" s="123">
        <v>992895.6</v>
      </c>
      <c r="AJ129" s="89">
        <f t="shared" si="25"/>
        <v>796937179.85000002</v>
      </c>
      <c r="AK129" s="89">
        <f t="shared" si="26"/>
        <v>245166488.98000002</v>
      </c>
      <c r="AL129" s="88">
        <f t="shared" si="35"/>
        <v>121</v>
      </c>
      <c r="AM129" s="100" t="s">
        <v>91</v>
      </c>
      <c r="AN129" s="92" t="s">
        <v>81</v>
      </c>
      <c r="AO129" s="123">
        <v>30000</v>
      </c>
      <c r="AP129" s="123">
        <v>30000</v>
      </c>
      <c r="AQ129" s="123"/>
      <c r="AR129" s="89">
        <f t="shared" si="27"/>
        <v>551770690.87</v>
      </c>
      <c r="AS129" s="96">
        <f t="shared" si="28"/>
        <v>566288974.87</v>
      </c>
      <c r="AT129" s="88">
        <f t="shared" si="36"/>
        <v>121</v>
      </c>
      <c r="AU129" s="100" t="s">
        <v>91</v>
      </c>
      <c r="AV129" s="92" t="s">
        <v>81</v>
      </c>
      <c r="AW129" s="123">
        <v>0</v>
      </c>
      <c r="AX129" s="123"/>
      <c r="AY129" s="89">
        <f t="shared" si="23"/>
        <v>0</v>
      </c>
      <c r="AZ129" s="123">
        <v>602061071</v>
      </c>
      <c r="BA129" s="123"/>
      <c r="BB129" s="123">
        <v>-92804384.579999998</v>
      </c>
      <c r="BC129" s="88">
        <f t="shared" si="37"/>
        <v>121</v>
      </c>
      <c r="BD129" s="100" t="s">
        <v>91</v>
      </c>
      <c r="BE129" s="92" t="s">
        <v>81</v>
      </c>
      <c r="BF129" s="123">
        <v>10361384.380000001</v>
      </c>
      <c r="BG129" s="89">
        <f t="shared" si="24"/>
        <v>-82443000.200000003</v>
      </c>
      <c r="BH129" s="123">
        <v>46670904.07</v>
      </c>
      <c r="BI129" s="90"/>
      <c r="BJ129" s="97">
        <f t="shared" si="29"/>
        <v>566288974.87</v>
      </c>
      <c r="BK129" s="97">
        <f t="shared" si="30"/>
        <v>566288974.87</v>
      </c>
    </row>
    <row r="130" spans="1:63" s="87" customFormat="1" ht="13.9" customHeight="1">
      <c r="A130" s="88">
        <f t="shared" si="31"/>
        <v>122</v>
      </c>
      <c r="B130" s="101"/>
      <c r="C130" s="100" t="s">
        <v>91</v>
      </c>
      <c r="D130" s="100" t="s">
        <v>76</v>
      </c>
      <c r="E130" s="125">
        <v>9059911</v>
      </c>
      <c r="F130" s="92" t="s">
        <v>158</v>
      </c>
      <c r="G130" s="93"/>
      <c r="H130" s="93"/>
      <c r="I130" s="123">
        <v>0</v>
      </c>
      <c r="J130" s="123">
        <v>16709442.43</v>
      </c>
      <c r="K130" s="123">
        <v>17802393.789999999</v>
      </c>
      <c r="L130" s="88">
        <f t="shared" si="32"/>
        <v>122</v>
      </c>
      <c r="M130" s="100" t="s">
        <v>91</v>
      </c>
      <c r="N130" s="100" t="s">
        <v>76</v>
      </c>
      <c r="O130" s="89">
        <f t="shared" si="22"/>
        <v>34511836.219999999</v>
      </c>
      <c r="P130" s="123"/>
      <c r="Q130" s="123">
        <v>530262878.16000003</v>
      </c>
      <c r="R130" s="123">
        <v>130915302.72</v>
      </c>
      <c r="S130" s="123">
        <v>138006196.88</v>
      </c>
      <c r="T130" s="123">
        <v>59075824.299999997</v>
      </c>
      <c r="U130" s="88">
        <f t="shared" si="33"/>
        <v>122</v>
      </c>
      <c r="V130" s="100" t="s">
        <v>91</v>
      </c>
      <c r="W130" s="100" t="s">
        <v>76</v>
      </c>
      <c r="X130" s="123">
        <v>20030000</v>
      </c>
      <c r="Y130" s="123">
        <v>19157916.829999998</v>
      </c>
      <c r="Z130" s="123">
        <v>33706520.789999999</v>
      </c>
      <c r="AA130" s="123">
        <v>21114460.559999999</v>
      </c>
      <c r="AB130" s="123"/>
      <c r="AC130" s="123"/>
      <c r="AD130" s="88">
        <f t="shared" si="34"/>
        <v>122</v>
      </c>
      <c r="AE130" s="100" t="s">
        <v>91</v>
      </c>
      <c r="AF130" s="100" t="s">
        <v>76</v>
      </c>
      <c r="AG130" s="123"/>
      <c r="AH130" s="123"/>
      <c r="AI130" s="123"/>
      <c r="AJ130" s="89">
        <f t="shared" si="25"/>
        <v>722005595.82999992</v>
      </c>
      <c r="AK130" s="89">
        <f t="shared" si="26"/>
        <v>230263504.40999997</v>
      </c>
      <c r="AL130" s="88">
        <f t="shared" si="35"/>
        <v>122</v>
      </c>
      <c r="AM130" s="100" t="s">
        <v>91</v>
      </c>
      <c r="AN130" s="100" t="s">
        <v>76</v>
      </c>
      <c r="AO130" s="123">
        <v>435000</v>
      </c>
      <c r="AP130" s="123">
        <v>435000</v>
      </c>
      <c r="AQ130" s="123"/>
      <c r="AR130" s="89">
        <f t="shared" si="27"/>
        <v>491742091.41999996</v>
      </c>
      <c r="AS130" s="96">
        <f t="shared" si="28"/>
        <v>526253927.63999999</v>
      </c>
      <c r="AT130" s="88">
        <f t="shared" si="36"/>
        <v>122</v>
      </c>
      <c r="AU130" s="100" t="s">
        <v>91</v>
      </c>
      <c r="AV130" s="100" t="s">
        <v>76</v>
      </c>
      <c r="AW130" s="123">
        <v>116594</v>
      </c>
      <c r="AX130" s="123"/>
      <c r="AY130" s="89">
        <f t="shared" si="23"/>
        <v>116594</v>
      </c>
      <c r="AZ130" s="123">
        <v>264676531.94999999</v>
      </c>
      <c r="BA130" s="123"/>
      <c r="BB130" s="123">
        <v>4507440.67</v>
      </c>
      <c r="BC130" s="88">
        <f t="shared" si="37"/>
        <v>122</v>
      </c>
      <c r="BD130" s="100" t="s">
        <v>91</v>
      </c>
      <c r="BE130" s="100" t="s">
        <v>76</v>
      </c>
      <c r="BF130" s="123">
        <v>11081769.619999999</v>
      </c>
      <c r="BG130" s="89">
        <f t="shared" si="24"/>
        <v>15589210.289999999</v>
      </c>
      <c r="BH130" s="123">
        <v>245871591.40000001</v>
      </c>
      <c r="BI130" s="90"/>
      <c r="BJ130" s="97">
        <f t="shared" si="29"/>
        <v>526137333.63999999</v>
      </c>
      <c r="BK130" s="97">
        <f t="shared" si="30"/>
        <v>526253927.63999999</v>
      </c>
    </row>
    <row r="131" spans="1:63" s="87" customFormat="1" ht="13.9" customHeight="1">
      <c r="A131" s="88">
        <f t="shared" si="31"/>
        <v>123</v>
      </c>
      <c r="B131" s="101"/>
      <c r="C131" s="100" t="s">
        <v>91</v>
      </c>
      <c r="D131" s="100" t="s">
        <v>155</v>
      </c>
      <c r="E131" s="125">
        <v>9059911</v>
      </c>
      <c r="F131" s="92" t="s">
        <v>158</v>
      </c>
      <c r="G131" s="93">
        <v>8915584</v>
      </c>
      <c r="H131" s="93"/>
      <c r="I131" s="123"/>
      <c r="J131" s="123">
        <v>10117734.42</v>
      </c>
      <c r="K131" s="123"/>
      <c r="L131" s="88">
        <f t="shared" si="32"/>
        <v>123</v>
      </c>
      <c r="M131" s="100" t="s">
        <v>91</v>
      </c>
      <c r="N131" s="100" t="s">
        <v>155</v>
      </c>
      <c r="O131" s="89">
        <f t="shared" si="22"/>
        <v>19033318.420000002</v>
      </c>
      <c r="P131" s="123"/>
      <c r="Q131" s="123"/>
      <c r="R131" s="123"/>
      <c r="S131" s="123">
        <v>3097150</v>
      </c>
      <c r="T131" s="123">
        <v>3097150</v>
      </c>
      <c r="U131" s="88">
        <f t="shared" si="33"/>
        <v>123</v>
      </c>
      <c r="V131" s="100" t="s">
        <v>91</v>
      </c>
      <c r="W131" s="100" t="s">
        <v>155</v>
      </c>
      <c r="X131" s="123"/>
      <c r="Y131" s="123"/>
      <c r="Z131" s="123">
        <v>1542450</v>
      </c>
      <c r="AA131" s="123">
        <v>1542450</v>
      </c>
      <c r="AB131" s="123"/>
      <c r="AC131" s="123"/>
      <c r="AD131" s="88">
        <f t="shared" si="34"/>
        <v>123</v>
      </c>
      <c r="AE131" s="100" t="s">
        <v>91</v>
      </c>
      <c r="AF131" s="100" t="s">
        <v>155</v>
      </c>
      <c r="AG131" s="123"/>
      <c r="AH131" s="123"/>
      <c r="AI131" s="123"/>
      <c r="AJ131" s="89">
        <f t="shared" si="25"/>
        <v>4639600</v>
      </c>
      <c r="AK131" s="89">
        <f t="shared" si="26"/>
        <v>4639600</v>
      </c>
      <c r="AL131" s="88">
        <f t="shared" si="35"/>
        <v>123</v>
      </c>
      <c r="AM131" s="100" t="s">
        <v>91</v>
      </c>
      <c r="AN131" s="100" t="s">
        <v>155</v>
      </c>
      <c r="AO131" s="123">
        <v>1065000</v>
      </c>
      <c r="AP131" s="123">
        <v>1065000</v>
      </c>
      <c r="AQ131" s="123"/>
      <c r="AR131" s="89">
        <f t="shared" si="27"/>
        <v>0</v>
      </c>
      <c r="AS131" s="96">
        <f t="shared" si="28"/>
        <v>19033318.420000002</v>
      </c>
      <c r="AT131" s="88">
        <f t="shared" si="36"/>
        <v>123</v>
      </c>
      <c r="AU131" s="100" t="s">
        <v>91</v>
      </c>
      <c r="AV131" s="100" t="s">
        <v>155</v>
      </c>
      <c r="AW131" s="123">
        <v>0</v>
      </c>
      <c r="AX131" s="123"/>
      <c r="AY131" s="89">
        <f t="shared" si="23"/>
        <v>0</v>
      </c>
      <c r="AZ131" s="123">
        <v>5236000</v>
      </c>
      <c r="BA131" s="123"/>
      <c r="BB131" s="123">
        <v>10928261.380000001</v>
      </c>
      <c r="BC131" s="88">
        <f t="shared" si="37"/>
        <v>123</v>
      </c>
      <c r="BD131" s="100" t="s">
        <v>91</v>
      </c>
      <c r="BE131" s="100" t="s">
        <v>155</v>
      </c>
      <c r="BF131" s="123">
        <v>2869057.04</v>
      </c>
      <c r="BG131" s="89">
        <f t="shared" si="24"/>
        <v>13797318.420000002</v>
      </c>
      <c r="BH131" s="123"/>
      <c r="BI131" s="90"/>
      <c r="BJ131" s="97">
        <f t="shared" si="29"/>
        <v>19033318.420000002</v>
      </c>
      <c r="BK131" s="97">
        <f t="shared" si="30"/>
        <v>19033318.420000002</v>
      </c>
    </row>
    <row r="132" spans="1:63" s="87" customFormat="1" ht="13.9" customHeight="1">
      <c r="A132" s="88">
        <f t="shared" si="31"/>
        <v>124</v>
      </c>
      <c r="B132" s="101"/>
      <c r="C132" s="100" t="s">
        <v>91</v>
      </c>
      <c r="D132" s="100" t="s">
        <v>102</v>
      </c>
      <c r="E132" s="125">
        <v>9060766</v>
      </c>
      <c r="F132" s="92" t="s">
        <v>159</v>
      </c>
      <c r="G132" s="93">
        <v>0</v>
      </c>
      <c r="H132" s="93"/>
      <c r="I132" s="123">
        <v>0</v>
      </c>
      <c r="J132" s="123">
        <v>129585314.09</v>
      </c>
      <c r="K132" s="123"/>
      <c r="L132" s="88">
        <f t="shared" si="32"/>
        <v>124</v>
      </c>
      <c r="M132" s="100" t="s">
        <v>91</v>
      </c>
      <c r="N132" s="100" t="s">
        <v>102</v>
      </c>
      <c r="O132" s="89">
        <f t="shared" ref="O132:O193" si="38">SUM(G132:K132)</f>
        <v>129585314.09</v>
      </c>
      <c r="P132" s="123"/>
      <c r="Q132" s="123">
        <v>1604316825</v>
      </c>
      <c r="R132" s="123">
        <v>1207814814.76</v>
      </c>
      <c r="S132" s="123">
        <v>142629041.94</v>
      </c>
      <c r="T132" s="123">
        <v>62881071.899999999</v>
      </c>
      <c r="U132" s="88">
        <f t="shared" si="33"/>
        <v>124</v>
      </c>
      <c r="V132" s="100" t="s">
        <v>91</v>
      </c>
      <c r="W132" s="100" t="s">
        <v>102</v>
      </c>
      <c r="X132" s="123">
        <v>138052383.30000001</v>
      </c>
      <c r="Y132" s="123">
        <v>85323794.75</v>
      </c>
      <c r="Z132" s="123">
        <v>136785004.86000001</v>
      </c>
      <c r="AA132" s="123">
        <v>46722055.590000004</v>
      </c>
      <c r="AB132" s="123"/>
      <c r="AC132" s="123">
        <v>23031169</v>
      </c>
      <c r="AD132" s="88">
        <f t="shared" si="34"/>
        <v>124</v>
      </c>
      <c r="AE132" s="100" t="s">
        <v>91</v>
      </c>
      <c r="AF132" s="100" t="s">
        <v>102</v>
      </c>
      <c r="AG132" s="123"/>
      <c r="AH132" s="123"/>
      <c r="AI132" s="123"/>
      <c r="AJ132" s="89">
        <f t="shared" si="25"/>
        <v>2044814424.0999999</v>
      </c>
      <c r="AK132" s="89">
        <f t="shared" si="26"/>
        <v>1402741737</v>
      </c>
      <c r="AL132" s="88">
        <f t="shared" si="35"/>
        <v>124</v>
      </c>
      <c r="AM132" s="100" t="s">
        <v>91</v>
      </c>
      <c r="AN132" s="100" t="s">
        <v>102</v>
      </c>
      <c r="AO132" s="123">
        <v>15370000</v>
      </c>
      <c r="AP132" s="123">
        <v>2320000.02</v>
      </c>
      <c r="AQ132" s="123"/>
      <c r="AR132" s="89">
        <f t="shared" si="27"/>
        <v>655122687.07999992</v>
      </c>
      <c r="AS132" s="96">
        <f t="shared" si="28"/>
        <v>784708001.16999996</v>
      </c>
      <c r="AT132" s="88">
        <f t="shared" si="36"/>
        <v>124</v>
      </c>
      <c r="AU132" s="100" t="s">
        <v>91</v>
      </c>
      <c r="AV132" s="100" t="s">
        <v>102</v>
      </c>
      <c r="AW132" s="123">
        <v>9086</v>
      </c>
      <c r="AX132" s="123"/>
      <c r="AY132" s="89">
        <f t="shared" ref="AY132:AY193" si="39">AW132+AX132</f>
        <v>9086</v>
      </c>
      <c r="AZ132" s="123">
        <v>574615852</v>
      </c>
      <c r="BA132" s="123"/>
      <c r="BB132" s="123">
        <v>-206914034.91</v>
      </c>
      <c r="BC132" s="88">
        <f t="shared" si="37"/>
        <v>124</v>
      </c>
      <c r="BD132" s="100" t="s">
        <v>91</v>
      </c>
      <c r="BE132" s="100" t="s">
        <v>102</v>
      </c>
      <c r="BF132" s="123">
        <v>-18476329.059999999</v>
      </c>
      <c r="BG132" s="89">
        <f t="shared" ref="BG132:BG193" si="40">BB132+BF132</f>
        <v>-225390363.97</v>
      </c>
      <c r="BH132" s="123">
        <v>435473427.13999999</v>
      </c>
      <c r="BI132" s="90"/>
      <c r="BJ132" s="97">
        <f t="shared" si="29"/>
        <v>784698915.16999996</v>
      </c>
      <c r="BK132" s="97">
        <f t="shared" si="30"/>
        <v>784708001.16999996</v>
      </c>
    </row>
    <row r="133" spans="1:63" s="87" customFormat="1" ht="13.9" customHeight="1">
      <c r="A133" s="88">
        <f t="shared" si="31"/>
        <v>125</v>
      </c>
      <c r="B133" s="101"/>
      <c r="C133" s="124" t="s">
        <v>121</v>
      </c>
      <c r="D133" s="92" t="s">
        <v>79</v>
      </c>
      <c r="E133" s="122">
        <v>9059938</v>
      </c>
      <c r="F133" s="92" t="s">
        <v>158</v>
      </c>
      <c r="G133" s="93"/>
      <c r="H133" s="93"/>
      <c r="I133" s="123">
        <v>1125000</v>
      </c>
      <c r="J133" s="123">
        <v>17234687</v>
      </c>
      <c r="K133" s="123"/>
      <c r="L133" s="88">
        <f t="shared" si="32"/>
        <v>125</v>
      </c>
      <c r="M133" s="124" t="s">
        <v>121</v>
      </c>
      <c r="N133" s="92" t="s">
        <v>79</v>
      </c>
      <c r="O133" s="89">
        <f t="shared" si="38"/>
        <v>18359687</v>
      </c>
      <c r="P133" s="123"/>
      <c r="Q133" s="123">
        <v>954772899</v>
      </c>
      <c r="R133" s="123">
        <v>408828566.52999997</v>
      </c>
      <c r="S133" s="123">
        <v>82624503</v>
      </c>
      <c r="T133" s="123">
        <v>54052594.469999999</v>
      </c>
      <c r="U133" s="88">
        <f t="shared" si="33"/>
        <v>125</v>
      </c>
      <c r="V133" s="124" t="s">
        <v>121</v>
      </c>
      <c r="W133" s="92" t="s">
        <v>79</v>
      </c>
      <c r="X133" s="123">
        <v>142359466</v>
      </c>
      <c r="Y133" s="123">
        <v>77586176.439999998</v>
      </c>
      <c r="Z133" s="123">
        <v>43083050.299999997</v>
      </c>
      <c r="AA133" s="123">
        <v>23774605.859999999</v>
      </c>
      <c r="AB133" s="123"/>
      <c r="AC133" s="123">
        <v>46259764</v>
      </c>
      <c r="AD133" s="88">
        <f t="shared" si="34"/>
        <v>125</v>
      </c>
      <c r="AE133" s="124" t="s">
        <v>121</v>
      </c>
      <c r="AF133" s="92" t="s">
        <v>79</v>
      </c>
      <c r="AG133" s="123"/>
      <c r="AH133" s="123">
        <v>157749259</v>
      </c>
      <c r="AI133" s="123">
        <v>34345189.590000004</v>
      </c>
      <c r="AJ133" s="89">
        <f t="shared" ref="AJ133:AJ194" si="41">Q133+S133+X133+Z133+AB133+AC133+AG133+AH133</f>
        <v>1426848941.3</v>
      </c>
      <c r="AK133" s="89">
        <f t="shared" ref="AK133:AK194" si="42">R133+T133+Y133+AA133+AI133</f>
        <v>598587132.8900001</v>
      </c>
      <c r="AL133" s="88">
        <f t="shared" si="35"/>
        <v>125</v>
      </c>
      <c r="AM133" s="124" t="s">
        <v>121</v>
      </c>
      <c r="AN133" s="92" t="s">
        <v>79</v>
      </c>
      <c r="AO133" s="123">
        <v>515000</v>
      </c>
      <c r="AP133" s="123">
        <v>515000</v>
      </c>
      <c r="AQ133" s="123"/>
      <c r="AR133" s="89">
        <f t="shared" ref="AR133:AR194" si="43">AJ133-AK133+AO133-AP133+AQ133</f>
        <v>828261808.40999985</v>
      </c>
      <c r="AS133" s="96">
        <f t="shared" ref="AS133:AS194" si="44">AR133+O133</f>
        <v>846621495.40999985</v>
      </c>
      <c r="AT133" s="88">
        <f t="shared" si="36"/>
        <v>125</v>
      </c>
      <c r="AU133" s="124" t="s">
        <v>121</v>
      </c>
      <c r="AV133" s="92" t="s">
        <v>79</v>
      </c>
      <c r="AW133" s="123">
        <v>0</v>
      </c>
      <c r="AX133" s="123"/>
      <c r="AY133" s="89">
        <f t="shared" si="39"/>
        <v>0</v>
      </c>
      <c r="AZ133" s="123">
        <v>581604048.96000004</v>
      </c>
      <c r="BA133" s="123"/>
      <c r="BB133" s="123">
        <v>42730631.609999999</v>
      </c>
      <c r="BC133" s="88">
        <f t="shared" si="37"/>
        <v>125</v>
      </c>
      <c r="BD133" s="124" t="s">
        <v>121</v>
      </c>
      <c r="BE133" s="92" t="s">
        <v>79</v>
      </c>
      <c r="BF133" s="123">
        <v>58402295.390000001</v>
      </c>
      <c r="BG133" s="89">
        <f t="shared" si="40"/>
        <v>101132927</v>
      </c>
      <c r="BH133" s="123">
        <v>163884519.44999999</v>
      </c>
      <c r="BI133" s="90"/>
      <c r="BJ133" s="97">
        <f t="shared" ref="BJ133:BJ194" si="45">AZ133+BA133+BG133+BH133+BI133</f>
        <v>846621495.41000009</v>
      </c>
      <c r="BK133" s="97">
        <f t="shared" ref="BK133:BK194" si="46">BJ133+AY133</f>
        <v>846621495.41000009</v>
      </c>
    </row>
    <row r="134" spans="1:63" s="87" customFormat="1" ht="13.9" customHeight="1">
      <c r="A134" s="88">
        <f t="shared" si="31"/>
        <v>126</v>
      </c>
      <c r="B134" s="101"/>
      <c r="C134" s="124" t="s">
        <v>121</v>
      </c>
      <c r="D134" s="124" t="s">
        <v>80</v>
      </c>
      <c r="E134" s="122">
        <v>9059938</v>
      </c>
      <c r="F134" s="92" t="s">
        <v>158</v>
      </c>
      <c r="G134" s="93"/>
      <c r="H134" s="93"/>
      <c r="I134" s="123">
        <v>535520.37</v>
      </c>
      <c r="J134" s="123">
        <v>1480560</v>
      </c>
      <c r="K134" s="123"/>
      <c r="L134" s="88">
        <f t="shared" si="32"/>
        <v>126</v>
      </c>
      <c r="M134" s="124" t="s">
        <v>121</v>
      </c>
      <c r="N134" s="124" t="s">
        <v>80</v>
      </c>
      <c r="O134" s="89">
        <f t="shared" si="38"/>
        <v>2016080.37</v>
      </c>
      <c r="P134" s="123"/>
      <c r="Q134" s="123"/>
      <c r="R134" s="123"/>
      <c r="S134" s="123">
        <v>5618885.2199999997</v>
      </c>
      <c r="T134" s="123">
        <v>3373035.26</v>
      </c>
      <c r="U134" s="88">
        <f t="shared" si="33"/>
        <v>126</v>
      </c>
      <c r="V134" s="124" t="s">
        <v>121</v>
      </c>
      <c r="W134" s="124" t="s">
        <v>80</v>
      </c>
      <c r="X134" s="123"/>
      <c r="Y134" s="123"/>
      <c r="Z134" s="123">
        <v>2937294.2</v>
      </c>
      <c r="AA134" s="123">
        <v>2064733.27</v>
      </c>
      <c r="AB134" s="123"/>
      <c r="AC134" s="123"/>
      <c r="AD134" s="88">
        <f t="shared" si="34"/>
        <v>126</v>
      </c>
      <c r="AE134" s="124" t="s">
        <v>121</v>
      </c>
      <c r="AF134" s="124" t="s">
        <v>80</v>
      </c>
      <c r="AG134" s="123"/>
      <c r="AH134" s="123"/>
      <c r="AI134" s="123"/>
      <c r="AJ134" s="89">
        <f t="shared" si="41"/>
        <v>8556179.4199999999</v>
      </c>
      <c r="AK134" s="89">
        <f t="shared" si="42"/>
        <v>5437768.5299999993</v>
      </c>
      <c r="AL134" s="88">
        <f t="shared" si="35"/>
        <v>126</v>
      </c>
      <c r="AM134" s="124" t="s">
        <v>121</v>
      </c>
      <c r="AN134" s="124" t="s">
        <v>80</v>
      </c>
      <c r="AO134" s="123"/>
      <c r="AP134" s="123"/>
      <c r="AQ134" s="123"/>
      <c r="AR134" s="89">
        <f t="shared" si="43"/>
        <v>3118410.8900000006</v>
      </c>
      <c r="AS134" s="96">
        <f t="shared" si="44"/>
        <v>5134491.2600000007</v>
      </c>
      <c r="AT134" s="88">
        <f t="shared" si="36"/>
        <v>126</v>
      </c>
      <c r="AU134" s="124" t="s">
        <v>121</v>
      </c>
      <c r="AV134" s="124" t="s">
        <v>80</v>
      </c>
      <c r="AW134" s="123">
        <v>34829.300000000003</v>
      </c>
      <c r="AX134" s="123"/>
      <c r="AY134" s="89">
        <f t="shared" si="39"/>
        <v>34829.300000000003</v>
      </c>
      <c r="AZ134" s="123">
        <v>3940550</v>
      </c>
      <c r="BA134" s="123"/>
      <c r="BB134" s="123">
        <v>-1326898.0900000001</v>
      </c>
      <c r="BC134" s="88">
        <f t="shared" si="37"/>
        <v>126</v>
      </c>
      <c r="BD134" s="124" t="s">
        <v>121</v>
      </c>
      <c r="BE134" s="124" t="s">
        <v>80</v>
      </c>
      <c r="BF134" s="123">
        <v>2148548.9900000002</v>
      </c>
      <c r="BG134" s="89">
        <f t="shared" si="40"/>
        <v>821650.90000000014</v>
      </c>
      <c r="BH134" s="123">
        <v>337461.06</v>
      </c>
      <c r="BI134" s="90"/>
      <c r="BJ134" s="97">
        <f t="shared" si="45"/>
        <v>5099661.96</v>
      </c>
      <c r="BK134" s="97">
        <f t="shared" si="46"/>
        <v>5134491.26</v>
      </c>
    </row>
    <row r="135" spans="1:63" s="87" customFormat="1" ht="13.9" customHeight="1">
      <c r="A135" s="88">
        <f t="shared" si="31"/>
        <v>127</v>
      </c>
      <c r="B135" s="101"/>
      <c r="C135" s="124" t="s">
        <v>121</v>
      </c>
      <c r="D135" s="100" t="s">
        <v>74</v>
      </c>
      <c r="E135" s="125">
        <v>9059946</v>
      </c>
      <c r="F135" s="92" t="s">
        <v>158</v>
      </c>
      <c r="G135" s="93"/>
      <c r="H135" s="93"/>
      <c r="I135" s="123"/>
      <c r="J135" s="123">
        <v>34226776.280000001</v>
      </c>
      <c r="K135" s="123"/>
      <c r="L135" s="88">
        <f t="shared" si="32"/>
        <v>127</v>
      </c>
      <c r="M135" s="124" t="s">
        <v>121</v>
      </c>
      <c r="N135" s="100" t="s">
        <v>74</v>
      </c>
      <c r="O135" s="89">
        <f t="shared" si="38"/>
        <v>34226776.280000001</v>
      </c>
      <c r="P135" s="123"/>
      <c r="Q135" s="123">
        <v>2504838585</v>
      </c>
      <c r="R135" s="123">
        <v>1310956247.6800001</v>
      </c>
      <c r="S135" s="123">
        <v>166871960.16</v>
      </c>
      <c r="T135" s="123">
        <v>142263009.21000001</v>
      </c>
      <c r="U135" s="88">
        <f t="shared" si="33"/>
        <v>127</v>
      </c>
      <c r="V135" s="124" t="s">
        <v>121</v>
      </c>
      <c r="W135" s="100" t="s">
        <v>74</v>
      </c>
      <c r="X135" s="123">
        <v>6500000</v>
      </c>
      <c r="Y135" s="123">
        <v>1679166.77</v>
      </c>
      <c r="Z135" s="123">
        <v>123786637.77</v>
      </c>
      <c r="AA135" s="123">
        <v>84190630.730000004</v>
      </c>
      <c r="AB135" s="123"/>
      <c r="AC135" s="123">
        <v>9319348.6199999992</v>
      </c>
      <c r="AD135" s="88">
        <f t="shared" si="34"/>
        <v>127</v>
      </c>
      <c r="AE135" s="124" t="s">
        <v>121</v>
      </c>
      <c r="AF135" s="100" t="s">
        <v>74</v>
      </c>
      <c r="AG135" s="123"/>
      <c r="AH135" s="123">
        <v>14154000</v>
      </c>
      <c r="AI135" s="123">
        <v>5325917.41</v>
      </c>
      <c r="AJ135" s="89">
        <f t="shared" si="41"/>
        <v>2825470531.5499997</v>
      </c>
      <c r="AK135" s="89">
        <f t="shared" si="42"/>
        <v>1544414971.8000002</v>
      </c>
      <c r="AL135" s="88">
        <f t="shared" si="35"/>
        <v>127</v>
      </c>
      <c r="AM135" s="124" t="s">
        <v>121</v>
      </c>
      <c r="AN135" s="100" t="s">
        <v>74</v>
      </c>
      <c r="AO135" s="123">
        <v>1970799</v>
      </c>
      <c r="AP135" s="123">
        <v>1970799</v>
      </c>
      <c r="AQ135" s="123"/>
      <c r="AR135" s="89">
        <f t="shared" si="43"/>
        <v>1281055559.7499995</v>
      </c>
      <c r="AS135" s="96">
        <f t="shared" si="44"/>
        <v>1315282336.0299995</v>
      </c>
      <c r="AT135" s="88">
        <f t="shared" si="36"/>
        <v>127</v>
      </c>
      <c r="AU135" s="124" t="s">
        <v>121</v>
      </c>
      <c r="AV135" s="100" t="s">
        <v>74</v>
      </c>
      <c r="AW135" s="123">
        <v>0</v>
      </c>
      <c r="AX135" s="123"/>
      <c r="AY135" s="89">
        <f t="shared" si="39"/>
        <v>0</v>
      </c>
      <c r="AZ135" s="123">
        <v>453264870.58999997</v>
      </c>
      <c r="BA135" s="123"/>
      <c r="BB135" s="123">
        <v>-350945371.25</v>
      </c>
      <c r="BC135" s="88">
        <f t="shared" si="37"/>
        <v>127</v>
      </c>
      <c r="BD135" s="124" t="s">
        <v>121</v>
      </c>
      <c r="BE135" s="100" t="s">
        <v>74</v>
      </c>
      <c r="BF135" s="123">
        <v>172952509.83000001</v>
      </c>
      <c r="BG135" s="89">
        <f t="shared" si="40"/>
        <v>-177992861.41999999</v>
      </c>
      <c r="BH135" s="123">
        <v>1040010326.86</v>
      </c>
      <c r="BI135" s="90"/>
      <c r="BJ135" s="97">
        <f t="shared" si="45"/>
        <v>1315282336.03</v>
      </c>
      <c r="BK135" s="97">
        <f t="shared" si="46"/>
        <v>1315282336.03</v>
      </c>
    </row>
    <row r="136" spans="1:63" s="87" customFormat="1" ht="13.9" customHeight="1">
      <c r="A136" s="88">
        <f t="shared" si="31"/>
        <v>128</v>
      </c>
      <c r="B136" s="101"/>
      <c r="C136" s="124" t="s">
        <v>121</v>
      </c>
      <c r="D136" s="100" t="s">
        <v>87</v>
      </c>
      <c r="E136" s="125">
        <v>9060804</v>
      </c>
      <c r="F136" s="92" t="s">
        <v>158</v>
      </c>
      <c r="G136" s="93"/>
      <c r="H136" s="93"/>
      <c r="I136" s="123"/>
      <c r="J136" s="123">
        <v>15349083</v>
      </c>
      <c r="K136" s="123"/>
      <c r="L136" s="88">
        <f t="shared" si="32"/>
        <v>128</v>
      </c>
      <c r="M136" s="124" t="s">
        <v>121</v>
      </c>
      <c r="N136" s="100" t="s">
        <v>87</v>
      </c>
      <c r="O136" s="89">
        <f t="shared" si="38"/>
        <v>15349083</v>
      </c>
      <c r="P136" s="123"/>
      <c r="Q136" s="123">
        <v>345497171</v>
      </c>
      <c r="R136" s="123">
        <v>169150119.93000001</v>
      </c>
      <c r="S136" s="123">
        <v>34672918.75</v>
      </c>
      <c r="T136" s="123">
        <v>27259934.850000001</v>
      </c>
      <c r="U136" s="88">
        <f t="shared" si="33"/>
        <v>128</v>
      </c>
      <c r="V136" s="124" t="s">
        <v>121</v>
      </c>
      <c r="W136" s="100" t="s">
        <v>87</v>
      </c>
      <c r="X136" s="123"/>
      <c r="Y136" s="123"/>
      <c r="Z136" s="123">
        <v>54159496.100000001</v>
      </c>
      <c r="AA136" s="123">
        <v>34840403.340000004</v>
      </c>
      <c r="AB136" s="123"/>
      <c r="AC136" s="123">
        <v>1130129.1599999999</v>
      </c>
      <c r="AD136" s="88">
        <f t="shared" si="34"/>
        <v>128</v>
      </c>
      <c r="AE136" s="124" t="s">
        <v>121</v>
      </c>
      <c r="AF136" s="100" t="s">
        <v>87</v>
      </c>
      <c r="AG136" s="123"/>
      <c r="AH136" s="123">
        <v>3913822</v>
      </c>
      <c r="AI136" s="123">
        <v>1972454.64</v>
      </c>
      <c r="AJ136" s="89">
        <f t="shared" si="41"/>
        <v>439373537.01000005</v>
      </c>
      <c r="AK136" s="89">
        <f t="shared" si="42"/>
        <v>233222912.75999999</v>
      </c>
      <c r="AL136" s="88">
        <f t="shared" si="35"/>
        <v>128</v>
      </c>
      <c r="AM136" s="124" t="s">
        <v>121</v>
      </c>
      <c r="AN136" s="100" t="s">
        <v>87</v>
      </c>
      <c r="AO136" s="123">
        <v>433333</v>
      </c>
      <c r="AP136" s="123">
        <v>433333</v>
      </c>
      <c r="AQ136" s="123"/>
      <c r="AR136" s="89">
        <f t="shared" si="43"/>
        <v>206150624.25000006</v>
      </c>
      <c r="AS136" s="96">
        <f t="shared" si="44"/>
        <v>221499707.25000006</v>
      </c>
      <c r="AT136" s="88">
        <f t="shared" si="36"/>
        <v>128</v>
      </c>
      <c r="AU136" s="124" t="s">
        <v>121</v>
      </c>
      <c r="AV136" s="100" t="s">
        <v>87</v>
      </c>
      <c r="AW136" s="123">
        <v>301947</v>
      </c>
      <c r="AX136" s="123"/>
      <c r="AY136" s="89">
        <f t="shared" si="39"/>
        <v>301947</v>
      </c>
      <c r="AZ136" s="123">
        <v>165041816.75999999</v>
      </c>
      <c r="BA136" s="123"/>
      <c r="BB136" s="123">
        <v>-51621244.950000003</v>
      </c>
      <c r="BC136" s="88">
        <f t="shared" si="37"/>
        <v>128</v>
      </c>
      <c r="BD136" s="124" t="s">
        <v>121</v>
      </c>
      <c r="BE136" s="100" t="s">
        <v>87</v>
      </c>
      <c r="BF136" s="123">
        <v>-19792539.489999998</v>
      </c>
      <c r="BG136" s="89">
        <f t="shared" si="40"/>
        <v>-71413784.439999998</v>
      </c>
      <c r="BH136" s="123">
        <v>127569727.93000001</v>
      </c>
      <c r="BI136" s="90"/>
      <c r="BJ136" s="97">
        <f t="shared" si="45"/>
        <v>221197760.25</v>
      </c>
      <c r="BK136" s="97">
        <f t="shared" si="46"/>
        <v>221499707.25</v>
      </c>
    </row>
    <row r="137" spans="1:63" s="87" customFormat="1" ht="13.9" customHeight="1">
      <c r="A137" s="88">
        <f t="shared" si="31"/>
        <v>129</v>
      </c>
      <c r="B137" s="101"/>
      <c r="C137" s="124" t="s">
        <v>121</v>
      </c>
      <c r="D137" s="92" t="s">
        <v>81</v>
      </c>
      <c r="E137" s="122">
        <v>9059954</v>
      </c>
      <c r="F137" s="92" t="s">
        <v>158</v>
      </c>
      <c r="G137" s="93"/>
      <c r="H137" s="93"/>
      <c r="I137" s="123"/>
      <c r="J137" s="123">
        <v>1074692</v>
      </c>
      <c r="K137" s="123"/>
      <c r="L137" s="88">
        <f t="shared" si="32"/>
        <v>129</v>
      </c>
      <c r="M137" s="124" t="s">
        <v>121</v>
      </c>
      <c r="N137" s="92" t="s">
        <v>81</v>
      </c>
      <c r="O137" s="89">
        <f t="shared" si="38"/>
        <v>1074692</v>
      </c>
      <c r="P137" s="123"/>
      <c r="Q137" s="123">
        <v>1025886800</v>
      </c>
      <c r="R137" s="123">
        <v>517548649.05000001</v>
      </c>
      <c r="S137" s="123">
        <v>17275470</v>
      </c>
      <c r="T137" s="123">
        <v>16824655.620000001</v>
      </c>
      <c r="U137" s="88">
        <f t="shared" si="33"/>
        <v>129</v>
      </c>
      <c r="V137" s="124" t="s">
        <v>121</v>
      </c>
      <c r="W137" s="92" t="s">
        <v>81</v>
      </c>
      <c r="X137" s="123">
        <v>21400000</v>
      </c>
      <c r="Y137" s="123">
        <v>12780555.470000001</v>
      </c>
      <c r="Z137" s="123">
        <v>51978043.560000002</v>
      </c>
      <c r="AA137" s="123">
        <v>46003699.840000004</v>
      </c>
      <c r="AB137" s="123">
        <v>14224829</v>
      </c>
      <c r="AC137" s="123">
        <v>6440954</v>
      </c>
      <c r="AD137" s="88">
        <f t="shared" si="34"/>
        <v>129</v>
      </c>
      <c r="AE137" s="124" t="s">
        <v>121</v>
      </c>
      <c r="AF137" s="92" t="s">
        <v>81</v>
      </c>
      <c r="AG137" s="123"/>
      <c r="AH137" s="123"/>
      <c r="AI137" s="123"/>
      <c r="AJ137" s="89">
        <f t="shared" si="41"/>
        <v>1137206096.5599999</v>
      </c>
      <c r="AK137" s="89">
        <f t="shared" si="42"/>
        <v>593157559.98000002</v>
      </c>
      <c r="AL137" s="88">
        <f t="shared" si="35"/>
        <v>129</v>
      </c>
      <c r="AM137" s="124" t="s">
        <v>121</v>
      </c>
      <c r="AN137" s="92" t="s">
        <v>81</v>
      </c>
      <c r="AO137" s="123">
        <v>433333</v>
      </c>
      <c r="AP137" s="123">
        <v>252500.01</v>
      </c>
      <c r="AQ137" s="123"/>
      <c r="AR137" s="89">
        <f t="shared" si="43"/>
        <v>544229369.56999993</v>
      </c>
      <c r="AS137" s="96">
        <f t="shared" si="44"/>
        <v>545304061.56999993</v>
      </c>
      <c r="AT137" s="88">
        <f t="shared" si="36"/>
        <v>129</v>
      </c>
      <c r="AU137" s="124" t="s">
        <v>121</v>
      </c>
      <c r="AV137" s="92" t="s">
        <v>81</v>
      </c>
      <c r="AW137" s="123">
        <v>0</v>
      </c>
      <c r="AX137" s="123"/>
      <c r="AY137" s="89">
        <f t="shared" si="39"/>
        <v>0</v>
      </c>
      <c r="AZ137" s="123">
        <v>282015694.10000002</v>
      </c>
      <c r="BA137" s="123"/>
      <c r="BB137" s="123">
        <v>-250385546.19999999</v>
      </c>
      <c r="BC137" s="88">
        <f t="shared" si="37"/>
        <v>129</v>
      </c>
      <c r="BD137" s="124" t="s">
        <v>121</v>
      </c>
      <c r="BE137" s="92" t="s">
        <v>81</v>
      </c>
      <c r="BF137" s="123">
        <v>26808574.140000001</v>
      </c>
      <c r="BG137" s="89">
        <f t="shared" si="40"/>
        <v>-223576972.06</v>
      </c>
      <c r="BH137" s="123">
        <v>486865339.52999997</v>
      </c>
      <c r="BI137" s="90"/>
      <c r="BJ137" s="97">
        <f t="shared" si="45"/>
        <v>545304061.56999993</v>
      </c>
      <c r="BK137" s="97">
        <f t="shared" si="46"/>
        <v>545304061.56999993</v>
      </c>
    </row>
    <row r="138" spans="1:63" s="87" customFormat="1" ht="13.9" customHeight="1">
      <c r="A138" s="88">
        <f t="shared" si="31"/>
        <v>130</v>
      </c>
      <c r="B138" s="101"/>
      <c r="C138" s="124" t="s">
        <v>121</v>
      </c>
      <c r="D138" s="100" t="s">
        <v>76</v>
      </c>
      <c r="E138" s="125">
        <v>9059962</v>
      </c>
      <c r="F138" s="92" t="s">
        <v>158</v>
      </c>
      <c r="G138" s="93">
        <v>0</v>
      </c>
      <c r="H138" s="93"/>
      <c r="I138" s="123">
        <v>100000</v>
      </c>
      <c r="J138" s="123">
        <v>19631389.09</v>
      </c>
      <c r="K138" s="123"/>
      <c r="L138" s="88">
        <f t="shared" si="32"/>
        <v>130</v>
      </c>
      <c r="M138" s="124" t="s">
        <v>121</v>
      </c>
      <c r="N138" s="100" t="s">
        <v>76</v>
      </c>
      <c r="O138" s="89">
        <f t="shared" si="38"/>
        <v>19731389.09</v>
      </c>
      <c r="P138" s="123"/>
      <c r="Q138" s="123">
        <v>469153780</v>
      </c>
      <c r="R138" s="123">
        <v>136090057.91</v>
      </c>
      <c r="S138" s="123">
        <v>126225031.97</v>
      </c>
      <c r="T138" s="123">
        <v>90095056.010000005</v>
      </c>
      <c r="U138" s="88">
        <f t="shared" si="33"/>
        <v>130</v>
      </c>
      <c r="V138" s="124" t="s">
        <v>121</v>
      </c>
      <c r="W138" s="100" t="s">
        <v>76</v>
      </c>
      <c r="X138" s="123">
        <v>18000000</v>
      </c>
      <c r="Y138" s="123">
        <v>15250000</v>
      </c>
      <c r="Z138" s="123">
        <v>13853481.960000001</v>
      </c>
      <c r="AA138" s="123">
        <v>12458517.82</v>
      </c>
      <c r="AB138" s="123"/>
      <c r="AC138" s="123">
        <v>382000</v>
      </c>
      <c r="AD138" s="88">
        <f t="shared" si="34"/>
        <v>130</v>
      </c>
      <c r="AE138" s="124" t="s">
        <v>121</v>
      </c>
      <c r="AF138" s="100" t="s">
        <v>76</v>
      </c>
      <c r="AG138" s="123"/>
      <c r="AH138" s="123"/>
      <c r="AI138" s="123"/>
      <c r="AJ138" s="89">
        <f t="shared" si="41"/>
        <v>627614293.93000007</v>
      </c>
      <c r="AK138" s="89">
        <f t="shared" si="42"/>
        <v>253893631.74000001</v>
      </c>
      <c r="AL138" s="88">
        <f t="shared" si="35"/>
        <v>130</v>
      </c>
      <c r="AM138" s="124" t="s">
        <v>121</v>
      </c>
      <c r="AN138" s="100" t="s">
        <v>76</v>
      </c>
      <c r="AO138" s="123">
        <v>445000</v>
      </c>
      <c r="AP138" s="123">
        <v>445000</v>
      </c>
      <c r="AQ138" s="123"/>
      <c r="AR138" s="89">
        <f t="shared" si="43"/>
        <v>373720662.19000006</v>
      </c>
      <c r="AS138" s="96">
        <f t="shared" si="44"/>
        <v>393452051.28000003</v>
      </c>
      <c r="AT138" s="88">
        <f t="shared" si="36"/>
        <v>130</v>
      </c>
      <c r="AU138" s="124" t="s">
        <v>121</v>
      </c>
      <c r="AV138" s="100" t="s">
        <v>76</v>
      </c>
      <c r="AW138" s="123">
        <v>132000</v>
      </c>
      <c r="AX138" s="123"/>
      <c r="AY138" s="89">
        <f t="shared" si="39"/>
        <v>132000</v>
      </c>
      <c r="AZ138" s="123">
        <v>642892636.03999996</v>
      </c>
      <c r="BA138" s="123"/>
      <c r="BB138" s="123">
        <v>-217793489.22</v>
      </c>
      <c r="BC138" s="88">
        <f t="shared" si="37"/>
        <v>130</v>
      </c>
      <c r="BD138" s="124" t="s">
        <v>121</v>
      </c>
      <c r="BE138" s="100" t="s">
        <v>76</v>
      </c>
      <c r="BF138" s="123">
        <v>-33240973.73</v>
      </c>
      <c r="BG138" s="89">
        <f t="shared" si="40"/>
        <v>-251034462.94999999</v>
      </c>
      <c r="BH138" s="123">
        <v>1461878.19</v>
      </c>
      <c r="BI138" s="90"/>
      <c r="BJ138" s="97">
        <f t="shared" si="45"/>
        <v>393320051.27999997</v>
      </c>
      <c r="BK138" s="97">
        <f t="shared" si="46"/>
        <v>393452051.27999997</v>
      </c>
    </row>
    <row r="139" spans="1:63" s="87" customFormat="1" ht="13.9" customHeight="1">
      <c r="A139" s="88">
        <f t="shared" ref="A139:A203" si="47">A138+1</f>
        <v>131</v>
      </c>
      <c r="B139" s="101"/>
      <c r="C139" s="124" t="s">
        <v>121</v>
      </c>
      <c r="D139" s="100" t="s">
        <v>155</v>
      </c>
      <c r="E139" s="125">
        <v>9059962</v>
      </c>
      <c r="F139" s="92" t="s">
        <v>158</v>
      </c>
      <c r="G139" s="93">
        <v>1737997</v>
      </c>
      <c r="H139" s="93"/>
      <c r="I139" s="123">
        <v>5704214.4000000004</v>
      </c>
      <c r="J139" s="123">
        <v>6629750.1500000004</v>
      </c>
      <c r="K139" s="123"/>
      <c r="L139" s="88">
        <f t="shared" ref="L139:L202" si="48">L138+1</f>
        <v>131</v>
      </c>
      <c r="M139" s="124" t="s">
        <v>121</v>
      </c>
      <c r="N139" s="100" t="s">
        <v>155</v>
      </c>
      <c r="O139" s="89">
        <f t="shared" si="38"/>
        <v>14071961.550000001</v>
      </c>
      <c r="P139" s="123"/>
      <c r="Q139" s="123"/>
      <c r="R139" s="123"/>
      <c r="S139" s="123">
        <v>2170150</v>
      </c>
      <c r="T139" s="123">
        <v>2170150</v>
      </c>
      <c r="U139" s="88">
        <f t="shared" ref="U139:U202" si="49">U138+1</f>
        <v>131</v>
      </c>
      <c r="V139" s="124" t="s">
        <v>121</v>
      </c>
      <c r="W139" s="100" t="s">
        <v>155</v>
      </c>
      <c r="X139" s="123"/>
      <c r="Y139" s="123">
        <v>0</v>
      </c>
      <c r="Z139" s="123">
        <v>1642450</v>
      </c>
      <c r="AA139" s="123">
        <v>728116.06</v>
      </c>
      <c r="AB139" s="123"/>
      <c r="AC139" s="123"/>
      <c r="AD139" s="88">
        <f t="shared" ref="AD139:AD202" si="50">AD138+1</f>
        <v>131</v>
      </c>
      <c r="AE139" s="124" t="s">
        <v>121</v>
      </c>
      <c r="AF139" s="100" t="s">
        <v>155</v>
      </c>
      <c r="AG139" s="123"/>
      <c r="AH139" s="123"/>
      <c r="AI139" s="123"/>
      <c r="AJ139" s="89">
        <f t="shared" si="41"/>
        <v>3812600</v>
      </c>
      <c r="AK139" s="89">
        <f t="shared" si="42"/>
        <v>2898266.06</v>
      </c>
      <c r="AL139" s="88">
        <f t="shared" ref="AL139:AL202" si="51">AL138+1</f>
        <v>131</v>
      </c>
      <c r="AM139" s="124" t="s">
        <v>121</v>
      </c>
      <c r="AN139" s="100" t="s">
        <v>155</v>
      </c>
      <c r="AO139" s="123">
        <v>1040000</v>
      </c>
      <c r="AP139" s="123">
        <v>899754</v>
      </c>
      <c r="AQ139" s="123"/>
      <c r="AR139" s="89">
        <f t="shared" si="43"/>
        <v>1054579.94</v>
      </c>
      <c r="AS139" s="96">
        <f t="shared" si="44"/>
        <v>15126541.49</v>
      </c>
      <c r="AT139" s="88">
        <f t="shared" ref="AT139:AT202" si="52">AT138+1</f>
        <v>131</v>
      </c>
      <c r="AU139" s="124" t="s">
        <v>121</v>
      </c>
      <c r="AV139" s="100" t="s">
        <v>155</v>
      </c>
      <c r="AW139" s="123">
        <v>865290</v>
      </c>
      <c r="AX139" s="123"/>
      <c r="AY139" s="89">
        <f t="shared" si="39"/>
        <v>865290</v>
      </c>
      <c r="AZ139" s="123">
        <v>5436200</v>
      </c>
      <c r="BA139" s="123"/>
      <c r="BB139" s="123">
        <v>5599582.9400000004</v>
      </c>
      <c r="BC139" s="88">
        <f t="shared" ref="BC139:BC202" si="53">BC138+1</f>
        <v>131</v>
      </c>
      <c r="BD139" s="124" t="s">
        <v>121</v>
      </c>
      <c r="BE139" s="100" t="s">
        <v>155</v>
      </c>
      <c r="BF139" s="123">
        <v>3225468.55</v>
      </c>
      <c r="BG139" s="89">
        <f t="shared" si="40"/>
        <v>8825051.4900000002</v>
      </c>
      <c r="BH139" s="123"/>
      <c r="BI139" s="90"/>
      <c r="BJ139" s="97">
        <f t="shared" si="45"/>
        <v>14261251.49</v>
      </c>
      <c r="BK139" s="97">
        <f t="shared" si="46"/>
        <v>15126541.49</v>
      </c>
    </row>
    <row r="140" spans="1:63" s="87" customFormat="1" ht="13.9" customHeight="1">
      <c r="A140" s="88">
        <f t="shared" si="47"/>
        <v>132</v>
      </c>
      <c r="B140" s="101"/>
      <c r="C140" s="100" t="s">
        <v>109</v>
      </c>
      <c r="D140" s="92" t="s">
        <v>78</v>
      </c>
      <c r="E140" s="125">
        <v>9060022</v>
      </c>
      <c r="F140" s="92" t="s">
        <v>158</v>
      </c>
      <c r="G140" s="93"/>
      <c r="H140" s="93"/>
      <c r="I140" s="123">
        <v>5496630</v>
      </c>
      <c r="J140" s="123">
        <v>70133794.219999999</v>
      </c>
      <c r="K140" s="123"/>
      <c r="L140" s="88">
        <f t="shared" si="48"/>
        <v>132</v>
      </c>
      <c r="M140" s="100" t="s">
        <v>109</v>
      </c>
      <c r="N140" s="92" t="s">
        <v>78</v>
      </c>
      <c r="O140" s="89">
        <f t="shared" si="38"/>
        <v>75630424.219999999</v>
      </c>
      <c r="P140" s="123"/>
      <c r="Q140" s="123">
        <v>651801738</v>
      </c>
      <c r="R140" s="123">
        <v>233985950.22</v>
      </c>
      <c r="S140" s="123">
        <v>72178654.260000005</v>
      </c>
      <c r="T140" s="123">
        <v>49452586.32</v>
      </c>
      <c r="U140" s="88">
        <f t="shared" si="49"/>
        <v>132</v>
      </c>
      <c r="V140" s="100" t="s">
        <v>109</v>
      </c>
      <c r="W140" s="92" t="s">
        <v>78</v>
      </c>
      <c r="X140" s="123">
        <v>168500086</v>
      </c>
      <c r="Y140" s="123">
        <v>103769907.08</v>
      </c>
      <c r="Z140" s="123">
        <v>28274040.920000002</v>
      </c>
      <c r="AA140" s="123">
        <v>20527761.84</v>
      </c>
      <c r="AB140" s="123"/>
      <c r="AC140" s="123"/>
      <c r="AD140" s="88">
        <f t="shared" si="50"/>
        <v>132</v>
      </c>
      <c r="AE140" s="100" t="s">
        <v>109</v>
      </c>
      <c r="AF140" s="92" t="s">
        <v>78</v>
      </c>
      <c r="AG140" s="123"/>
      <c r="AH140" s="123">
        <v>126882485</v>
      </c>
      <c r="AI140" s="123">
        <v>46709262.5</v>
      </c>
      <c r="AJ140" s="89">
        <f t="shared" si="41"/>
        <v>1047637004.1799999</v>
      </c>
      <c r="AK140" s="89">
        <f t="shared" si="42"/>
        <v>454445467.95999998</v>
      </c>
      <c r="AL140" s="88">
        <f t="shared" si="51"/>
        <v>132</v>
      </c>
      <c r="AM140" s="100" t="s">
        <v>109</v>
      </c>
      <c r="AN140" s="92" t="s">
        <v>78</v>
      </c>
      <c r="AO140" s="123">
        <v>1605050</v>
      </c>
      <c r="AP140" s="123">
        <v>802050</v>
      </c>
      <c r="AQ140" s="123"/>
      <c r="AR140" s="89">
        <f t="shared" si="43"/>
        <v>593994536.22000003</v>
      </c>
      <c r="AS140" s="96">
        <f t="shared" si="44"/>
        <v>669624960.44000006</v>
      </c>
      <c r="AT140" s="88">
        <f t="shared" si="52"/>
        <v>132</v>
      </c>
      <c r="AU140" s="100" t="s">
        <v>109</v>
      </c>
      <c r="AV140" s="92" t="s">
        <v>78</v>
      </c>
      <c r="AW140" s="123">
        <v>0</v>
      </c>
      <c r="AX140" s="123"/>
      <c r="AY140" s="89">
        <f t="shared" si="39"/>
        <v>0</v>
      </c>
      <c r="AZ140" s="123">
        <v>409125525.38</v>
      </c>
      <c r="BA140" s="123"/>
      <c r="BB140" s="123">
        <v>145197779.75999999</v>
      </c>
      <c r="BC140" s="88">
        <f t="shared" si="53"/>
        <v>132</v>
      </c>
      <c r="BD140" s="100" t="s">
        <v>109</v>
      </c>
      <c r="BE140" s="92" t="s">
        <v>78</v>
      </c>
      <c r="BF140" s="123">
        <v>47975440.590000004</v>
      </c>
      <c r="BG140" s="89">
        <f t="shared" si="40"/>
        <v>193173220.34999999</v>
      </c>
      <c r="BH140" s="123">
        <v>67326214.709999993</v>
      </c>
      <c r="BI140" s="90"/>
      <c r="BJ140" s="97">
        <f t="shared" si="45"/>
        <v>669624960.44000006</v>
      </c>
      <c r="BK140" s="97">
        <f t="shared" si="46"/>
        <v>669624960.44000006</v>
      </c>
    </row>
    <row r="141" spans="1:63" s="87" customFormat="1" ht="13.9" customHeight="1">
      <c r="A141" s="88">
        <f t="shared" si="47"/>
        <v>133</v>
      </c>
      <c r="B141" s="101"/>
      <c r="C141" s="100" t="s">
        <v>109</v>
      </c>
      <c r="D141" s="92" t="s">
        <v>74</v>
      </c>
      <c r="E141" s="125">
        <v>9060049</v>
      </c>
      <c r="F141" s="92" t="s">
        <v>158</v>
      </c>
      <c r="G141" s="93"/>
      <c r="H141" s="93"/>
      <c r="I141" s="123">
        <v>0</v>
      </c>
      <c r="J141" s="123">
        <v>26843398.390000001</v>
      </c>
      <c r="K141" s="123"/>
      <c r="L141" s="88">
        <f t="shared" si="48"/>
        <v>133</v>
      </c>
      <c r="M141" s="100" t="s">
        <v>109</v>
      </c>
      <c r="N141" s="92" t="s">
        <v>74</v>
      </c>
      <c r="O141" s="89">
        <f t="shared" si="38"/>
        <v>26843398.390000001</v>
      </c>
      <c r="P141" s="123"/>
      <c r="Q141" s="123">
        <v>1580603703</v>
      </c>
      <c r="R141" s="123">
        <v>748974484.58000004</v>
      </c>
      <c r="S141" s="123">
        <v>82171395.680000007</v>
      </c>
      <c r="T141" s="123">
        <v>45804849.890000001</v>
      </c>
      <c r="U141" s="88">
        <f t="shared" si="49"/>
        <v>133</v>
      </c>
      <c r="V141" s="100" t="s">
        <v>109</v>
      </c>
      <c r="W141" s="92" t="s">
        <v>74</v>
      </c>
      <c r="X141" s="123"/>
      <c r="Y141" s="123"/>
      <c r="Z141" s="123">
        <v>54527244.869999997</v>
      </c>
      <c r="AA141" s="123">
        <v>25448060.199999999</v>
      </c>
      <c r="AB141" s="123"/>
      <c r="AC141" s="123">
        <v>7030592.8600000003</v>
      </c>
      <c r="AD141" s="88">
        <f t="shared" si="50"/>
        <v>133</v>
      </c>
      <c r="AE141" s="100" t="s">
        <v>109</v>
      </c>
      <c r="AF141" s="92" t="s">
        <v>74</v>
      </c>
      <c r="AG141" s="123"/>
      <c r="AH141" s="123">
        <v>4599000</v>
      </c>
      <c r="AI141" s="123">
        <v>3060625</v>
      </c>
      <c r="AJ141" s="89">
        <f t="shared" si="41"/>
        <v>1728931936.4099998</v>
      </c>
      <c r="AK141" s="89">
        <f t="shared" si="42"/>
        <v>823288019.67000008</v>
      </c>
      <c r="AL141" s="88">
        <f t="shared" si="51"/>
        <v>133</v>
      </c>
      <c r="AM141" s="100" t="s">
        <v>109</v>
      </c>
      <c r="AN141" s="92" t="s">
        <v>74</v>
      </c>
      <c r="AO141" s="123">
        <v>450000</v>
      </c>
      <c r="AP141" s="123"/>
      <c r="AQ141" s="123"/>
      <c r="AR141" s="89">
        <f t="shared" si="43"/>
        <v>906093916.73999977</v>
      </c>
      <c r="AS141" s="96">
        <f t="shared" si="44"/>
        <v>932937315.12999976</v>
      </c>
      <c r="AT141" s="88">
        <f t="shared" si="52"/>
        <v>133</v>
      </c>
      <c r="AU141" s="100" t="s">
        <v>109</v>
      </c>
      <c r="AV141" s="92" t="s">
        <v>74</v>
      </c>
      <c r="AW141" s="123">
        <v>0</v>
      </c>
      <c r="AX141" s="123"/>
      <c r="AY141" s="89">
        <f t="shared" si="39"/>
        <v>0</v>
      </c>
      <c r="AZ141" s="123">
        <v>522081746.95999998</v>
      </c>
      <c r="BA141" s="123"/>
      <c r="BB141" s="123">
        <v>-230913397.15000001</v>
      </c>
      <c r="BC141" s="88">
        <f t="shared" si="53"/>
        <v>133</v>
      </c>
      <c r="BD141" s="100" t="s">
        <v>109</v>
      </c>
      <c r="BE141" s="92" t="s">
        <v>74</v>
      </c>
      <c r="BF141" s="123">
        <v>102513030.09999999</v>
      </c>
      <c r="BG141" s="89">
        <f t="shared" si="40"/>
        <v>-128400367.05000001</v>
      </c>
      <c r="BH141" s="123">
        <v>539255935.22000003</v>
      </c>
      <c r="BI141" s="90"/>
      <c r="BJ141" s="97">
        <f t="shared" si="45"/>
        <v>932937315.13</v>
      </c>
      <c r="BK141" s="97">
        <f t="shared" si="46"/>
        <v>932937315.13</v>
      </c>
    </row>
    <row r="142" spans="1:63" s="87" customFormat="1" ht="13.9" customHeight="1">
      <c r="A142" s="88">
        <f t="shared" si="47"/>
        <v>134</v>
      </c>
      <c r="B142" s="101"/>
      <c r="C142" s="100" t="s">
        <v>109</v>
      </c>
      <c r="D142" s="92" t="s">
        <v>87</v>
      </c>
      <c r="E142" s="125">
        <v>9060847</v>
      </c>
      <c r="F142" s="92" t="s">
        <v>158</v>
      </c>
      <c r="G142" s="93"/>
      <c r="H142" s="93"/>
      <c r="I142" s="123"/>
      <c r="J142" s="123">
        <v>18798076.719999999</v>
      </c>
      <c r="K142" s="123"/>
      <c r="L142" s="88">
        <f t="shared" si="48"/>
        <v>134</v>
      </c>
      <c r="M142" s="100" t="s">
        <v>109</v>
      </c>
      <c r="N142" s="92" t="s">
        <v>87</v>
      </c>
      <c r="O142" s="89">
        <f t="shared" si="38"/>
        <v>18798076.719999999</v>
      </c>
      <c r="P142" s="123"/>
      <c r="Q142" s="123">
        <v>199399200</v>
      </c>
      <c r="R142" s="123">
        <v>102247478.45</v>
      </c>
      <c r="S142" s="123">
        <v>13923352</v>
      </c>
      <c r="T142" s="123">
        <v>9542866.1799999997</v>
      </c>
      <c r="U142" s="88">
        <f t="shared" si="49"/>
        <v>134</v>
      </c>
      <c r="V142" s="100" t="s">
        <v>109</v>
      </c>
      <c r="W142" s="92" t="s">
        <v>87</v>
      </c>
      <c r="X142" s="123"/>
      <c r="Y142" s="123"/>
      <c r="Z142" s="123">
        <v>8912942.7699999996</v>
      </c>
      <c r="AA142" s="123">
        <v>7886294.4299999997</v>
      </c>
      <c r="AB142" s="123"/>
      <c r="AC142" s="123">
        <v>195200</v>
      </c>
      <c r="AD142" s="88">
        <f t="shared" si="50"/>
        <v>134</v>
      </c>
      <c r="AE142" s="100" t="s">
        <v>109</v>
      </c>
      <c r="AF142" s="92" t="s">
        <v>87</v>
      </c>
      <c r="AG142" s="123"/>
      <c r="AH142" s="123"/>
      <c r="AI142" s="123"/>
      <c r="AJ142" s="89">
        <f t="shared" si="41"/>
        <v>222430694.77000001</v>
      </c>
      <c r="AK142" s="89">
        <f t="shared" si="42"/>
        <v>119676639.06</v>
      </c>
      <c r="AL142" s="88">
        <f t="shared" si="51"/>
        <v>134</v>
      </c>
      <c r="AM142" s="100" t="s">
        <v>109</v>
      </c>
      <c r="AN142" s="92" t="s">
        <v>87</v>
      </c>
      <c r="AO142" s="123"/>
      <c r="AP142" s="123"/>
      <c r="AQ142" s="123"/>
      <c r="AR142" s="89">
        <f t="shared" si="43"/>
        <v>102754055.71000001</v>
      </c>
      <c r="AS142" s="96">
        <f t="shared" si="44"/>
        <v>121552132.43000001</v>
      </c>
      <c r="AT142" s="88">
        <f t="shared" si="52"/>
        <v>134</v>
      </c>
      <c r="AU142" s="100" t="s">
        <v>109</v>
      </c>
      <c r="AV142" s="92" t="s">
        <v>87</v>
      </c>
      <c r="AW142" s="123"/>
      <c r="AX142" s="123"/>
      <c r="AY142" s="89">
        <f t="shared" si="39"/>
        <v>0</v>
      </c>
      <c r="AZ142" s="123">
        <v>120244943.64</v>
      </c>
      <c r="BA142" s="123"/>
      <c r="BB142" s="123">
        <v>-50684376.240000002</v>
      </c>
      <c r="BC142" s="88">
        <f t="shared" si="53"/>
        <v>134</v>
      </c>
      <c r="BD142" s="100" t="s">
        <v>109</v>
      </c>
      <c r="BE142" s="92" t="s">
        <v>87</v>
      </c>
      <c r="BF142" s="123">
        <v>-5748225.6399999997</v>
      </c>
      <c r="BG142" s="89">
        <f t="shared" si="40"/>
        <v>-56432601.880000003</v>
      </c>
      <c r="BH142" s="123">
        <v>57739790.670000002</v>
      </c>
      <c r="BI142" s="90"/>
      <c r="BJ142" s="97">
        <f t="shared" si="45"/>
        <v>121552132.43000001</v>
      </c>
      <c r="BK142" s="97">
        <f t="shared" si="46"/>
        <v>121552132.43000001</v>
      </c>
    </row>
    <row r="143" spans="1:63" s="87" customFormat="1" ht="13.9" customHeight="1">
      <c r="A143" s="88">
        <f t="shared" si="47"/>
        <v>135</v>
      </c>
      <c r="B143" s="101"/>
      <c r="C143" s="100" t="s">
        <v>109</v>
      </c>
      <c r="D143" s="92" t="s">
        <v>81</v>
      </c>
      <c r="E143" s="125">
        <v>9060057</v>
      </c>
      <c r="F143" s="92" t="s">
        <v>158</v>
      </c>
      <c r="G143" s="93"/>
      <c r="H143" s="93"/>
      <c r="I143" s="123"/>
      <c r="J143" s="123">
        <v>13512274.01</v>
      </c>
      <c r="K143" s="123"/>
      <c r="L143" s="88">
        <f t="shared" si="48"/>
        <v>135</v>
      </c>
      <c r="M143" s="100" t="s">
        <v>109</v>
      </c>
      <c r="N143" s="92" t="s">
        <v>81</v>
      </c>
      <c r="O143" s="89">
        <f t="shared" si="38"/>
        <v>13512274.01</v>
      </c>
      <c r="P143" s="123"/>
      <c r="Q143" s="123">
        <v>958598469</v>
      </c>
      <c r="R143" s="123">
        <v>376751202.54000002</v>
      </c>
      <c r="S143" s="123">
        <v>19797585.75</v>
      </c>
      <c r="T143" s="123">
        <v>11647956.23</v>
      </c>
      <c r="U143" s="88">
        <f t="shared" si="49"/>
        <v>135</v>
      </c>
      <c r="V143" s="100" t="s">
        <v>109</v>
      </c>
      <c r="W143" s="92" t="s">
        <v>81</v>
      </c>
      <c r="X143" s="123"/>
      <c r="Y143" s="123"/>
      <c r="Z143" s="123">
        <v>17498790</v>
      </c>
      <c r="AA143" s="123">
        <v>8946026.3100000005</v>
      </c>
      <c r="AB143" s="123"/>
      <c r="AC143" s="123">
        <v>7215056</v>
      </c>
      <c r="AD143" s="88">
        <f t="shared" si="50"/>
        <v>135</v>
      </c>
      <c r="AE143" s="100" t="s">
        <v>109</v>
      </c>
      <c r="AF143" s="92" t="s">
        <v>81</v>
      </c>
      <c r="AG143" s="123"/>
      <c r="AH143" s="123">
        <v>1124048.8999999999</v>
      </c>
      <c r="AI143" s="123"/>
      <c r="AJ143" s="89">
        <f t="shared" si="41"/>
        <v>1004233949.65</v>
      </c>
      <c r="AK143" s="89">
        <f t="shared" si="42"/>
        <v>397345185.08000004</v>
      </c>
      <c r="AL143" s="88">
        <f t="shared" si="51"/>
        <v>135</v>
      </c>
      <c r="AM143" s="100" t="s">
        <v>109</v>
      </c>
      <c r="AN143" s="92" t="s">
        <v>81</v>
      </c>
      <c r="AO143" s="123"/>
      <c r="AP143" s="123"/>
      <c r="AQ143" s="123"/>
      <c r="AR143" s="89">
        <f t="shared" si="43"/>
        <v>606888764.56999993</v>
      </c>
      <c r="AS143" s="96">
        <f t="shared" si="44"/>
        <v>620401038.57999992</v>
      </c>
      <c r="AT143" s="88">
        <f t="shared" si="52"/>
        <v>135</v>
      </c>
      <c r="AU143" s="100" t="s">
        <v>109</v>
      </c>
      <c r="AV143" s="92" t="s">
        <v>81</v>
      </c>
      <c r="AW143" s="123"/>
      <c r="AX143" s="123"/>
      <c r="AY143" s="89">
        <f t="shared" si="39"/>
        <v>0</v>
      </c>
      <c r="AZ143" s="123">
        <v>209879297.09999999</v>
      </c>
      <c r="BA143" s="123"/>
      <c r="BB143" s="123">
        <v>-113335967.86</v>
      </c>
      <c r="BC143" s="88">
        <f t="shared" si="53"/>
        <v>135</v>
      </c>
      <c r="BD143" s="100" t="s">
        <v>109</v>
      </c>
      <c r="BE143" s="92" t="s">
        <v>81</v>
      </c>
      <c r="BF143" s="123">
        <v>-8590469.8100000005</v>
      </c>
      <c r="BG143" s="89">
        <f t="shared" si="40"/>
        <v>-121926437.67</v>
      </c>
      <c r="BH143" s="123">
        <v>532448179.14999998</v>
      </c>
      <c r="BI143" s="90"/>
      <c r="BJ143" s="97">
        <f t="shared" si="45"/>
        <v>620401038.57999992</v>
      </c>
      <c r="BK143" s="97">
        <f t="shared" si="46"/>
        <v>620401038.57999992</v>
      </c>
    </row>
    <row r="144" spans="1:63" s="87" customFormat="1" ht="13.9" customHeight="1">
      <c r="A144" s="88">
        <f t="shared" si="47"/>
        <v>136</v>
      </c>
      <c r="B144" s="101"/>
      <c r="C144" s="100" t="s">
        <v>109</v>
      </c>
      <c r="D144" s="92" t="s">
        <v>76</v>
      </c>
      <c r="E144" s="125">
        <v>9060855</v>
      </c>
      <c r="F144" s="92" t="s">
        <v>158</v>
      </c>
      <c r="G144" s="93"/>
      <c r="H144" s="93"/>
      <c r="I144" s="123">
        <v>11000</v>
      </c>
      <c r="J144" s="123">
        <v>24436826.690000001</v>
      </c>
      <c r="K144" s="123"/>
      <c r="L144" s="88">
        <f t="shared" si="48"/>
        <v>136</v>
      </c>
      <c r="M144" s="100" t="s">
        <v>109</v>
      </c>
      <c r="N144" s="92" t="s">
        <v>76</v>
      </c>
      <c r="O144" s="89">
        <f t="shared" si="38"/>
        <v>24447826.690000001</v>
      </c>
      <c r="P144" s="123"/>
      <c r="Q144" s="123">
        <v>331970613</v>
      </c>
      <c r="R144" s="123">
        <v>137087207.97999999</v>
      </c>
      <c r="S144" s="123">
        <v>77972038.420000002</v>
      </c>
      <c r="T144" s="123">
        <v>59976271.57</v>
      </c>
      <c r="U144" s="88">
        <f t="shared" si="49"/>
        <v>136</v>
      </c>
      <c r="V144" s="100" t="s">
        <v>109</v>
      </c>
      <c r="W144" s="92" t="s">
        <v>76</v>
      </c>
      <c r="X144" s="123">
        <v>26194830</v>
      </c>
      <c r="Y144" s="123">
        <v>19846965</v>
      </c>
      <c r="Z144" s="123">
        <v>8060828.9900000002</v>
      </c>
      <c r="AA144" s="123">
        <v>4955475.9800000004</v>
      </c>
      <c r="AB144" s="123"/>
      <c r="AC144" s="123"/>
      <c r="AD144" s="88">
        <f t="shared" si="50"/>
        <v>136</v>
      </c>
      <c r="AE144" s="100" t="s">
        <v>109</v>
      </c>
      <c r="AF144" s="92" t="s">
        <v>76</v>
      </c>
      <c r="AG144" s="123"/>
      <c r="AH144" s="123">
        <v>0</v>
      </c>
      <c r="AI144" s="123"/>
      <c r="AJ144" s="89">
        <f t="shared" si="41"/>
        <v>444198310.41000003</v>
      </c>
      <c r="AK144" s="89">
        <f t="shared" si="42"/>
        <v>221865920.52999997</v>
      </c>
      <c r="AL144" s="88">
        <f t="shared" si="51"/>
        <v>136</v>
      </c>
      <c r="AM144" s="100" t="s">
        <v>109</v>
      </c>
      <c r="AN144" s="92" t="s">
        <v>76</v>
      </c>
      <c r="AO144" s="123">
        <v>200000</v>
      </c>
      <c r="AP144" s="123">
        <v>200000</v>
      </c>
      <c r="AQ144" s="123"/>
      <c r="AR144" s="89">
        <f t="shared" si="43"/>
        <v>222332389.88000005</v>
      </c>
      <c r="AS144" s="96">
        <f t="shared" si="44"/>
        <v>246780216.57000005</v>
      </c>
      <c r="AT144" s="88">
        <f t="shared" si="52"/>
        <v>136</v>
      </c>
      <c r="AU144" s="100" t="s">
        <v>109</v>
      </c>
      <c r="AV144" s="92" t="s">
        <v>76</v>
      </c>
      <c r="AW144" s="123">
        <v>230397.2</v>
      </c>
      <c r="AX144" s="123"/>
      <c r="AY144" s="89">
        <f t="shared" si="39"/>
        <v>230397.2</v>
      </c>
      <c r="AZ144" s="123">
        <v>203909311.03999999</v>
      </c>
      <c r="BA144" s="123"/>
      <c r="BB144" s="123">
        <v>-77598811.569999993</v>
      </c>
      <c r="BC144" s="88">
        <f t="shared" si="53"/>
        <v>136</v>
      </c>
      <c r="BD144" s="100" t="s">
        <v>109</v>
      </c>
      <c r="BE144" s="92" t="s">
        <v>76</v>
      </c>
      <c r="BF144" s="123">
        <v>4110718.83</v>
      </c>
      <c r="BG144" s="89">
        <f t="shared" si="40"/>
        <v>-73488092.739999995</v>
      </c>
      <c r="BH144" s="123">
        <v>116128601.06999999</v>
      </c>
      <c r="BI144" s="90"/>
      <c r="BJ144" s="97">
        <f t="shared" si="45"/>
        <v>246549819.37</v>
      </c>
      <c r="BK144" s="97">
        <f t="shared" si="46"/>
        <v>246780216.56999999</v>
      </c>
    </row>
    <row r="145" spans="1:63" s="87" customFormat="1" ht="13.9" customHeight="1">
      <c r="A145" s="88">
        <f t="shared" si="47"/>
        <v>137</v>
      </c>
      <c r="B145" s="101"/>
      <c r="C145" s="100" t="s">
        <v>109</v>
      </c>
      <c r="D145" s="92" t="s">
        <v>155</v>
      </c>
      <c r="E145" s="125">
        <v>9060855</v>
      </c>
      <c r="F145" s="92" t="s">
        <v>158</v>
      </c>
      <c r="G145" s="93">
        <v>2334198</v>
      </c>
      <c r="H145" s="93"/>
      <c r="I145" s="123">
        <v>16419135.98</v>
      </c>
      <c r="J145" s="123">
        <v>5482921.6900000004</v>
      </c>
      <c r="K145" s="123"/>
      <c r="L145" s="88">
        <f t="shared" si="48"/>
        <v>137</v>
      </c>
      <c r="M145" s="100" t="s">
        <v>109</v>
      </c>
      <c r="N145" s="92" t="s">
        <v>155</v>
      </c>
      <c r="O145" s="89">
        <f t="shared" si="38"/>
        <v>24236255.670000002</v>
      </c>
      <c r="P145" s="123"/>
      <c r="Q145" s="123"/>
      <c r="R145" s="123"/>
      <c r="S145" s="123">
        <v>3462650</v>
      </c>
      <c r="T145" s="123">
        <v>2244496</v>
      </c>
      <c r="U145" s="88">
        <f t="shared" si="49"/>
        <v>137</v>
      </c>
      <c r="V145" s="100" t="s">
        <v>109</v>
      </c>
      <c r="W145" s="92" t="s">
        <v>155</v>
      </c>
      <c r="X145" s="123"/>
      <c r="Y145" s="123"/>
      <c r="Z145" s="123">
        <v>997850</v>
      </c>
      <c r="AA145" s="123">
        <v>623654</v>
      </c>
      <c r="AB145" s="123"/>
      <c r="AC145" s="123"/>
      <c r="AD145" s="88">
        <f t="shared" si="50"/>
        <v>137</v>
      </c>
      <c r="AE145" s="100" t="s">
        <v>109</v>
      </c>
      <c r="AF145" s="92" t="s">
        <v>155</v>
      </c>
      <c r="AG145" s="123"/>
      <c r="AH145" s="123"/>
      <c r="AI145" s="123"/>
      <c r="AJ145" s="89">
        <f t="shared" si="41"/>
        <v>4460500</v>
      </c>
      <c r="AK145" s="89">
        <f t="shared" si="42"/>
        <v>2868150</v>
      </c>
      <c r="AL145" s="88">
        <f t="shared" si="51"/>
        <v>137</v>
      </c>
      <c r="AM145" s="100" t="s">
        <v>109</v>
      </c>
      <c r="AN145" s="92" t="s">
        <v>155</v>
      </c>
      <c r="AO145" s="123">
        <v>875000</v>
      </c>
      <c r="AP145" s="123">
        <v>785175</v>
      </c>
      <c r="AQ145" s="123"/>
      <c r="AR145" s="89">
        <f t="shared" si="43"/>
        <v>1682175</v>
      </c>
      <c r="AS145" s="96">
        <f t="shared" si="44"/>
        <v>25918430.670000002</v>
      </c>
      <c r="AT145" s="88">
        <f t="shared" si="52"/>
        <v>137</v>
      </c>
      <c r="AU145" s="100" t="s">
        <v>109</v>
      </c>
      <c r="AV145" s="92" t="s">
        <v>155</v>
      </c>
      <c r="AW145" s="123">
        <v>2624950</v>
      </c>
      <c r="AX145" s="123"/>
      <c r="AY145" s="89">
        <f t="shared" si="39"/>
        <v>2624950</v>
      </c>
      <c r="AZ145" s="123">
        <v>4280603</v>
      </c>
      <c r="BA145" s="123"/>
      <c r="BB145" s="123">
        <v>12070520</v>
      </c>
      <c r="BC145" s="88">
        <f t="shared" si="53"/>
        <v>137</v>
      </c>
      <c r="BD145" s="100" t="s">
        <v>109</v>
      </c>
      <c r="BE145" s="92" t="s">
        <v>155</v>
      </c>
      <c r="BF145" s="123">
        <v>6942357.6699999999</v>
      </c>
      <c r="BG145" s="89">
        <f t="shared" si="40"/>
        <v>19012877.670000002</v>
      </c>
      <c r="BH145" s="123"/>
      <c r="BI145" s="90"/>
      <c r="BJ145" s="97">
        <f t="shared" si="45"/>
        <v>23293480.670000002</v>
      </c>
      <c r="BK145" s="97">
        <f t="shared" si="46"/>
        <v>25918430.670000002</v>
      </c>
    </row>
    <row r="146" spans="1:63" s="87" customFormat="1" ht="13.9" customHeight="1">
      <c r="A146" s="88">
        <f t="shared" si="47"/>
        <v>138</v>
      </c>
      <c r="B146" s="101"/>
      <c r="C146" s="100" t="s">
        <v>136</v>
      </c>
      <c r="D146" s="102" t="s">
        <v>79</v>
      </c>
      <c r="E146" s="125">
        <v>9059989</v>
      </c>
      <c r="F146" s="92" t="s">
        <v>158</v>
      </c>
      <c r="G146" s="93"/>
      <c r="H146" s="93"/>
      <c r="I146" s="123">
        <v>5000000</v>
      </c>
      <c r="J146" s="123">
        <v>49293756.609999999</v>
      </c>
      <c r="K146" s="123"/>
      <c r="L146" s="88">
        <f t="shared" si="48"/>
        <v>138</v>
      </c>
      <c r="M146" s="100" t="s">
        <v>136</v>
      </c>
      <c r="N146" s="102" t="s">
        <v>79</v>
      </c>
      <c r="O146" s="89">
        <f t="shared" si="38"/>
        <v>54293756.609999999</v>
      </c>
      <c r="P146" s="123"/>
      <c r="Q146" s="123">
        <v>914610482</v>
      </c>
      <c r="R146" s="123">
        <v>194863813.28</v>
      </c>
      <c r="S146" s="123">
        <v>127301509.34</v>
      </c>
      <c r="T146" s="123">
        <v>74646589.219999999</v>
      </c>
      <c r="U146" s="88">
        <f t="shared" si="49"/>
        <v>138</v>
      </c>
      <c r="V146" s="100" t="s">
        <v>136</v>
      </c>
      <c r="W146" s="102" t="s">
        <v>79</v>
      </c>
      <c r="X146" s="123">
        <v>172889595</v>
      </c>
      <c r="Y146" s="123">
        <v>158251312.88999999</v>
      </c>
      <c r="Z146" s="123">
        <v>73791971.640000001</v>
      </c>
      <c r="AA146" s="123">
        <v>38430149.060000002</v>
      </c>
      <c r="AB146" s="123"/>
      <c r="AC146" s="123"/>
      <c r="AD146" s="88">
        <f t="shared" si="50"/>
        <v>138</v>
      </c>
      <c r="AE146" s="100" t="s">
        <v>136</v>
      </c>
      <c r="AF146" s="102" t="s">
        <v>79</v>
      </c>
      <c r="AG146" s="123"/>
      <c r="AH146" s="123">
        <v>769238804.96000004</v>
      </c>
      <c r="AI146" s="123">
        <v>156533091.18000001</v>
      </c>
      <c r="AJ146" s="89">
        <f t="shared" si="41"/>
        <v>2057832362.9400003</v>
      </c>
      <c r="AK146" s="89">
        <f t="shared" si="42"/>
        <v>622724955.63</v>
      </c>
      <c r="AL146" s="88">
        <f t="shared" si="51"/>
        <v>138</v>
      </c>
      <c r="AM146" s="100" t="s">
        <v>136</v>
      </c>
      <c r="AN146" s="102" t="s">
        <v>79</v>
      </c>
      <c r="AO146" s="123">
        <v>1481000</v>
      </c>
      <c r="AP146" s="123">
        <v>1415000</v>
      </c>
      <c r="AQ146" s="123"/>
      <c r="AR146" s="89">
        <f t="shared" si="43"/>
        <v>1435173407.3100004</v>
      </c>
      <c r="AS146" s="96">
        <f t="shared" si="44"/>
        <v>1489467163.9200003</v>
      </c>
      <c r="AT146" s="88">
        <f t="shared" si="52"/>
        <v>138</v>
      </c>
      <c r="AU146" s="100" t="s">
        <v>136</v>
      </c>
      <c r="AV146" s="102" t="s">
        <v>79</v>
      </c>
      <c r="AW146" s="123">
        <v>30850000</v>
      </c>
      <c r="AX146" s="123"/>
      <c r="AY146" s="89">
        <f t="shared" si="39"/>
        <v>30850000</v>
      </c>
      <c r="AZ146" s="123">
        <v>626890348.38</v>
      </c>
      <c r="BA146" s="123"/>
      <c r="BB146" s="123">
        <v>619518003.19000006</v>
      </c>
      <c r="BC146" s="88">
        <f t="shared" si="53"/>
        <v>138</v>
      </c>
      <c r="BD146" s="100" t="s">
        <v>136</v>
      </c>
      <c r="BE146" s="102" t="s">
        <v>79</v>
      </c>
      <c r="BF146" s="123">
        <v>147881354.62</v>
      </c>
      <c r="BG146" s="89">
        <f t="shared" si="40"/>
        <v>767399357.81000006</v>
      </c>
      <c r="BH146" s="123">
        <v>64327457.729999997</v>
      </c>
      <c r="BI146" s="90"/>
      <c r="BJ146" s="97">
        <f t="shared" si="45"/>
        <v>1458617163.9200001</v>
      </c>
      <c r="BK146" s="97">
        <f t="shared" si="46"/>
        <v>1489467163.9200001</v>
      </c>
    </row>
    <row r="147" spans="1:63" s="87" customFormat="1" ht="13.9" customHeight="1">
      <c r="A147" s="88">
        <f t="shared" si="47"/>
        <v>139</v>
      </c>
      <c r="B147" s="101"/>
      <c r="C147" s="100" t="s">
        <v>136</v>
      </c>
      <c r="D147" s="102" t="s">
        <v>74</v>
      </c>
      <c r="E147" s="125">
        <v>9059997</v>
      </c>
      <c r="F147" s="92" t="s">
        <v>158</v>
      </c>
      <c r="G147" s="93"/>
      <c r="H147" s="93"/>
      <c r="I147" s="123">
        <v>0</v>
      </c>
      <c r="J147" s="123">
        <v>22665186.899999999</v>
      </c>
      <c r="K147" s="123"/>
      <c r="L147" s="88">
        <f t="shared" si="48"/>
        <v>139</v>
      </c>
      <c r="M147" s="100" t="s">
        <v>136</v>
      </c>
      <c r="N147" s="102" t="s">
        <v>74</v>
      </c>
      <c r="O147" s="89">
        <f t="shared" si="38"/>
        <v>22665186.899999999</v>
      </c>
      <c r="P147" s="123"/>
      <c r="Q147" s="123">
        <v>1025797433</v>
      </c>
      <c r="R147" s="123">
        <v>348560212.18000001</v>
      </c>
      <c r="S147" s="123">
        <v>80290880</v>
      </c>
      <c r="T147" s="123">
        <v>43257943.359999999</v>
      </c>
      <c r="U147" s="88">
        <f t="shared" si="49"/>
        <v>139</v>
      </c>
      <c r="V147" s="100" t="s">
        <v>136</v>
      </c>
      <c r="W147" s="102" t="s">
        <v>74</v>
      </c>
      <c r="X147" s="123">
        <v>8180700</v>
      </c>
      <c r="Y147" s="123">
        <v>8180700</v>
      </c>
      <c r="Z147" s="123">
        <v>65674303</v>
      </c>
      <c r="AA147" s="123">
        <v>24150595.539999999</v>
      </c>
      <c r="AB147" s="123"/>
      <c r="AC147" s="123">
        <v>8165383.1200000001</v>
      </c>
      <c r="AD147" s="88">
        <f t="shared" si="50"/>
        <v>139</v>
      </c>
      <c r="AE147" s="100" t="s">
        <v>136</v>
      </c>
      <c r="AF147" s="102" t="s">
        <v>74</v>
      </c>
      <c r="AG147" s="123"/>
      <c r="AH147" s="123">
        <v>10477043</v>
      </c>
      <c r="AI147" s="123">
        <v>4971312.99</v>
      </c>
      <c r="AJ147" s="89">
        <f t="shared" si="41"/>
        <v>1198585742.1199999</v>
      </c>
      <c r="AK147" s="89">
        <f t="shared" si="42"/>
        <v>429120764.07000005</v>
      </c>
      <c r="AL147" s="88">
        <f t="shared" si="51"/>
        <v>139</v>
      </c>
      <c r="AM147" s="100" t="s">
        <v>136</v>
      </c>
      <c r="AN147" s="102" t="s">
        <v>74</v>
      </c>
      <c r="AO147" s="123">
        <v>250000</v>
      </c>
      <c r="AP147" s="123">
        <v>75000.06</v>
      </c>
      <c r="AQ147" s="123"/>
      <c r="AR147" s="89">
        <f t="shared" si="43"/>
        <v>769639977.98999989</v>
      </c>
      <c r="AS147" s="96">
        <f t="shared" si="44"/>
        <v>792305164.88999987</v>
      </c>
      <c r="AT147" s="88">
        <f t="shared" si="52"/>
        <v>139</v>
      </c>
      <c r="AU147" s="100" t="s">
        <v>136</v>
      </c>
      <c r="AV147" s="102" t="s">
        <v>74</v>
      </c>
      <c r="AW147" s="123">
        <v>146145</v>
      </c>
      <c r="AX147" s="123"/>
      <c r="AY147" s="89">
        <f t="shared" si="39"/>
        <v>146145</v>
      </c>
      <c r="AZ147" s="123">
        <v>334883126</v>
      </c>
      <c r="BA147" s="123"/>
      <c r="BB147" s="123">
        <v>-102348966.98</v>
      </c>
      <c r="BC147" s="88">
        <f t="shared" si="53"/>
        <v>139</v>
      </c>
      <c r="BD147" s="100" t="s">
        <v>136</v>
      </c>
      <c r="BE147" s="102" t="s">
        <v>74</v>
      </c>
      <c r="BF147" s="123">
        <v>230893706.87</v>
      </c>
      <c r="BG147" s="89">
        <f t="shared" si="40"/>
        <v>128544739.89</v>
      </c>
      <c r="BH147" s="123">
        <v>328731154</v>
      </c>
      <c r="BI147" s="90"/>
      <c r="BJ147" s="97">
        <f t="shared" si="45"/>
        <v>792159019.88999999</v>
      </c>
      <c r="BK147" s="97">
        <f t="shared" si="46"/>
        <v>792305164.88999999</v>
      </c>
    </row>
    <row r="148" spans="1:63" s="87" customFormat="1" ht="13.9" customHeight="1">
      <c r="A148" s="88">
        <f t="shared" si="47"/>
        <v>140</v>
      </c>
      <c r="B148" s="101"/>
      <c r="C148" s="100" t="s">
        <v>136</v>
      </c>
      <c r="D148" s="103" t="s">
        <v>128</v>
      </c>
      <c r="E148" s="125">
        <v>9060839</v>
      </c>
      <c r="F148" s="92" t="s">
        <v>158</v>
      </c>
      <c r="G148" s="93"/>
      <c r="H148" s="93"/>
      <c r="I148" s="123">
        <v>0</v>
      </c>
      <c r="J148" s="123">
        <v>38252136.939999998</v>
      </c>
      <c r="K148" s="123"/>
      <c r="L148" s="88">
        <f t="shared" si="48"/>
        <v>140</v>
      </c>
      <c r="M148" s="100" t="s">
        <v>136</v>
      </c>
      <c r="N148" s="103" t="s">
        <v>128</v>
      </c>
      <c r="O148" s="89">
        <f t="shared" si="38"/>
        <v>38252136.939999998</v>
      </c>
      <c r="P148" s="123"/>
      <c r="Q148" s="123">
        <v>342200000</v>
      </c>
      <c r="R148" s="123">
        <v>70304166.689999998</v>
      </c>
      <c r="S148" s="123">
        <v>33041407.239999998</v>
      </c>
      <c r="T148" s="123">
        <v>11240794.470000001</v>
      </c>
      <c r="U148" s="88">
        <f t="shared" si="49"/>
        <v>140</v>
      </c>
      <c r="V148" s="100" t="s">
        <v>136</v>
      </c>
      <c r="W148" s="103" t="s">
        <v>128</v>
      </c>
      <c r="X148" s="123"/>
      <c r="Y148" s="123"/>
      <c r="Z148" s="123">
        <v>50095757.850000001</v>
      </c>
      <c r="AA148" s="123">
        <v>16887658.989999998</v>
      </c>
      <c r="AB148" s="123"/>
      <c r="AC148" s="123"/>
      <c r="AD148" s="88">
        <f t="shared" si="50"/>
        <v>140</v>
      </c>
      <c r="AE148" s="100" t="s">
        <v>136</v>
      </c>
      <c r="AF148" s="103" t="s">
        <v>128</v>
      </c>
      <c r="AG148" s="123"/>
      <c r="AH148" s="123">
        <v>4356000</v>
      </c>
      <c r="AI148" s="123">
        <v>126500</v>
      </c>
      <c r="AJ148" s="89">
        <f t="shared" si="41"/>
        <v>429693165.09000003</v>
      </c>
      <c r="AK148" s="89">
        <f t="shared" si="42"/>
        <v>98559120.149999991</v>
      </c>
      <c r="AL148" s="88">
        <f t="shared" si="51"/>
        <v>140</v>
      </c>
      <c r="AM148" s="100" t="s">
        <v>136</v>
      </c>
      <c r="AN148" s="103" t="s">
        <v>128</v>
      </c>
      <c r="AO148" s="123"/>
      <c r="AP148" s="123"/>
      <c r="AQ148" s="123"/>
      <c r="AR148" s="89">
        <f t="shared" si="43"/>
        <v>331134044.94000006</v>
      </c>
      <c r="AS148" s="96">
        <f t="shared" si="44"/>
        <v>369386181.88000005</v>
      </c>
      <c r="AT148" s="88">
        <f t="shared" si="52"/>
        <v>140</v>
      </c>
      <c r="AU148" s="100" t="s">
        <v>136</v>
      </c>
      <c r="AV148" s="103" t="s">
        <v>128</v>
      </c>
      <c r="AW148" s="123">
        <v>0</v>
      </c>
      <c r="AX148" s="123"/>
      <c r="AY148" s="89">
        <f t="shared" si="39"/>
        <v>0</v>
      </c>
      <c r="AZ148" s="123">
        <v>369889248.94999999</v>
      </c>
      <c r="BA148" s="123"/>
      <c r="BB148" s="123">
        <v>5304980.3600000003</v>
      </c>
      <c r="BC148" s="88">
        <f t="shared" si="53"/>
        <v>140</v>
      </c>
      <c r="BD148" s="100" t="s">
        <v>136</v>
      </c>
      <c r="BE148" s="103" t="s">
        <v>128</v>
      </c>
      <c r="BF148" s="123">
        <v>-5675051.6699999999</v>
      </c>
      <c r="BG148" s="89">
        <f t="shared" si="40"/>
        <v>-370071.30999999959</v>
      </c>
      <c r="BH148" s="123">
        <v>-132995.76</v>
      </c>
      <c r="BI148" s="90"/>
      <c r="BJ148" s="97">
        <f t="shared" si="45"/>
        <v>369386181.88</v>
      </c>
      <c r="BK148" s="97">
        <f t="shared" si="46"/>
        <v>369386181.88</v>
      </c>
    </row>
    <row r="149" spans="1:63" s="87" customFormat="1" ht="13.9" customHeight="1">
      <c r="A149" s="88">
        <f t="shared" si="47"/>
        <v>141</v>
      </c>
      <c r="B149" s="101"/>
      <c r="C149" s="100" t="s">
        <v>136</v>
      </c>
      <c r="D149" s="103" t="s">
        <v>129</v>
      </c>
      <c r="E149" s="125">
        <v>9060006</v>
      </c>
      <c r="F149" s="92" t="s">
        <v>158</v>
      </c>
      <c r="G149" s="93"/>
      <c r="H149" s="93"/>
      <c r="I149" s="123">
        <v>0</v>
      </c>
      <c r="J149" s="123">
        <v>9059725</v>
      </c>
      <c r="K149" s="123"/>
      <c r="L149" s="88">
        <f t="shared" si="48"/>
        <v>141</v>
      </c>
      <c r="M149" s="100" t="s">
        <v>136</v>
      </c>
      <c r="N149" s="103" t="s">
        <v>129</v>
      </c>
      <c r="O149" s="89">
        <f t="shared" si="38"/>
        <v>9059725</v>
      </c>
      <c r="P149" s="123"/>
      <c r="Q149" s="123">
        <v>363836380</v>
      </c>
      <c r="R149" s="123">
        <v>313836380</v>
      </c>
      <c r="S149" s="123">
        <v>17100595</v>
      </c>
      <c r="T149" s="123">
        <v>7902099.1799999997</v>
      </c>
      <c r="U149" s="88">
        <f t="shared" si="49"/>
        <v>141</v>
      </c>
      <c r="V149" s="100" t="s">
        <v>136</v>
      </c>
      <c r="W149" s="103" t="s">
        <v>129</v>
      </c>
      <c r="X149" s="123"/>
      <c r="Y149" s="123"/>
      <c r="Z149" s="123">
        <v>11155777</v>
      </c>
      <c r="AA149" s="123">
        <v>6031351.9000000004</v>
      </c>
      <c r="AB149" s="123"/>
      <c r="AC149" s="123">
        <v>6833424</v>
      </c>
      <c r="AD149" s="88">
        <f t="shared" si="50"/>
        <v>141</v>
      </c>
      <c r="AE149" s="100" t="s">
        <v>136</v>
      </c>
      <c r="AF149" s="103" t="s">
        <v>129</v>
      </c>
      <c r="AG149" s="123"/>
      <c r="AH149" s="123">
        <v>193248</v>
      </c>
      <c r="AI149" s="123">
        <v>193248</v>
      </c>
      <c r="AJ149" s="89">
        <f t="shared" si="41"/>
        <v>399119424</v>
      </c>
      <c r="AK149" s="89">
        <f t="shared" si="42"/>
        <v>327963079.07999998</v>
      </c>
      <c r="AL149" s="88">
        <f t="shared" si="51"/>
        <v>141</v>
      </c>
      <c r="AM149" s="100" t="s">
        <v>136</v>
      </c>
      <c r="AN149" s="103" t="s">
        <v>129</v>
      </c>
      <c r="AO149" s="123"/>
      <c r="AP149" s="123"/>
      <c r="AQ149" s="123"/>
      <c r="AR149" s="89">
        <f t="shared" si="43"/>
        <v>71156344.920000017</v>
      </c>
      <c r="AS149" s="96">
        <f t="shared" si="44"/>
        <v>80216069.920000017</v>
      </c>
      <c r="AT149" s="88">
        <f t="shared" si="52"/>
        <v>141</v>
      </c>
      <c r="AU149" s="100" t="s">
        <v>136</v>
      </c>
      <c r="AV149" s="103" t="s">
        <v>129</v>
      </c>
      <c r="AW149" s="123">
        <v>0</v>
      </c>
      <c r="AX149" s="123"/>
      <c r="AY149" s="89">
        <f t="shared" si="39"/>
        <v>0</v>
      </c>
      <c r="AZ149" s="123">
        <v>62100290.520000003</v>
      </c>
      <c r="BA149" s="123"/>
      <c r="BB149" s="123">
        <v>-49660280.399999999</v>
      </c>
      <c r="BC149" s="88">
        <f t="shared" si="53"/>
        <v>141</v>
      </c>
      <c r="BD149" s="100" t="s">
        <v>136</v>
      </c>
      <c r="BE149" s="103" t="s">
        <v>129</v>
      </c>
      <c r="BF149" s="123">
        <v>47642096.939999998</v>
      </c>
      <c r="BG149" s="89">
        <f t="shared" si="40"/>
        <v>-2018183.4600000009</v>
      </c>
      <c r="BH149" s="123">
        <v>20133962.859999999</v>
      </c>
      <c r="BI149" s="90"/>
      <c r="BJ149" s="97">
        <f t="shared" si="45"/>
        <v>80216069.920000002</v>
      </c>
      <c r="BK149" s="97">
        <f t="shared" si="46"/>
        <v>80216069.920000002</v>
      </c>
    </row>
    <row r="150" spans="1:63" s="87" customFormat="1" ht="13.9" customHeight="1">
      <c r="A150" s="88">
        <f t="shared" si="47"/>
        <v>142</v>
      </c>
      <c r="B150" s="101"/>
      <c r="C150" s="100" t="s">
        <v>136</v>
      </c>
      <c r="D150" s="102" t="s">
        <v>76</v>
      </c>
      <c r="E150" s="125">
        <v>9060014</v>
      </c>
      <c r="F150" s="92" t="s">
        <v>158</v>
      </c>
      <c r="G150" s="93"/>
      <c r="H150" s="93"/>
      <c r="I150" s="123">
        <v>0</v>
      </c>
      <c r="J150" s="123">
        <v>27615670.039999999</v>
      </c>
      <c r="K150" s="123"/>
      <c r="L150" s="88">
        <f t="shared" si="48"/>
        <v>142</v>
      </c>
      <c r="M150" s="100" t="s">
        <v>136</v>
      </c>
      <c r="N150" s="102" t="s">
        <v>76</v>
      </c>
      <c r="O150" s="89">
        <f t="shared" si="38"/>
        <v>27615670.039999999</v>
      </c>
      <c r="P150" s="123"/>
      <c r="Q150" s="123">
        <v>313855684</v>
      </c>
      <c r="R150" s="123">
        <v>85740626.609999999</v>
      </c>
      <c r="S150" s="123">
        <v>72304696.560000002</v>
      </c>
      <c r="T150" s="123">
        <v>43759390.170000002</v>
      </c>
      <c r="U150" s="88">
        <f t="shared" si="49"/>
        <v>142</v>
      </c>
      <c r="V150" s="100" t="s">
        <v>136</v>
      </c>
      <c r="W150" s="102" t="s">
        <v>76</v>
      </c>
      <c r="X150" s="123">
        <v>21220000</v>
      </c>
      <c r="Y150" s="123">
        <v>19721944.579999998</v>
      </c>
      <c r="Z150" s="123">
        <v>17308443.870000001</v>
      </c>
      <c r="AA150" s="123">
        <v>13266953</v>
      </c>
      <c r="AB150" s="123"/>
      <c r="AC150" s="123"/>
      <c r="AD150" s="88">
        <f t="shared" si="50"/>
        <v>142</v>
      </c>
      <c r="AE150" s="100" t="s">
        <v>136</v>
      </c>
      <c r="AF150" s="102" t="s">
        <v>76</v>
      </c>
      <c r="AG150" s="123"/>
      <c r="AH150" s="123">
        <v>19998499</v>
      </c>
      <c r="AI150" s="123">
        <v>9374799.7400000002</v>
      </c>
      <c r="AJ150" s="89">
        <f t="shared" si="41"/>
        <v>444687323.43000001</v>
      </c>
      <c r="AK150" s="89">
        <f t="shared" si="42"/>
        <v>171863714.10000002</v>
      </c>
      <c r="AL150" s="88">
        <f t="shared" si="51"/>
        <v>142</v>
      </c>
      <c r="AM150" s="100" t="s">
        <v>136</v>
      </c>
      <c r="AN150" s="102" t="s">
        <v>76</v>
      </c>
      <c r="AO150" s="123"/>
      <c r="AP150" s="123"/>
      <c r="AQ150" s="123"/>
      <c r="AR150" s="89">
        <f t="shared" si="43"/>
        <v>272823609.32999998</v>
      </c>
      <c r="AS150" s="96">
        <f t="shared" si="44"/>
        <v>300439279.37</v>
      </c>
      <c r="AT150" s="88">
        <f t="shared" si="52"/>
        <v>142</v>
      </c>
      <c r="AU150" s="100" t="s">
        <v>136</v>
      </c>
      <c r="AV150" s="102" t="s">
        <v>76</v>
      </c>
      <c r="AW150" s="123">
        <v>0</v>
      </c>
      <c r="AX150" s="123"/>
      <c r="AY150" s="89">
        <f t="shared" si="39"/>
        <v>0</v>
      </c>
      <c r="AZ150" s="123">
        <v>303589456.19</v>
      </c>
      <c r="BA150" s="123"/>
      <c r="BB150" s="123">
        <v>-82483963.260000005</v>
      </c>
      <c r="BC150" s="88">
        <f t="shared" si="53"/>
        <v>142</v>
      </c>
      <c r="BD150" s="100" t="s">
        <v>136</v>
      </c>
      <c r="BE150" s="102" t="s">
        <v>76</v>
      </c>
      <c r="BF150" s="123">
        <v>3037962.23</v>
      </c>
      <c r="BG150" s="89">
        <f t="shared" si="40"/>
        <v>-79446001.030000001</v>
      </c>
      <c r="BH150" s="123">
        <v>76295824.209999993</v>
      </c>
      <c r="BI150" s="90"/>
      <c r="BJ150" s="97">
        <f t="shared" si="45"/>
        <v>300439279.37</v>
      </c>
      <c r="BK150" s="97">
        <f t="shared" si="46"/>
        <v>300439279.37</v>
      </c>
    </row>
    <row r="151" spans="1:63" s="87" customFormat="1" ht="13.9" customHeight="1">
      <c r="A151" s="88">
        <f t="shared" si="47"/>
        <v>143</v>
      </c>
      <c r="B151" s="101"/>
      <c r="C151" s="100" t="s">
        <v>136</v>
      </c>
      <c r="D151" s="102" t="s">
        <v>155</v>
      </c>
      <c r="E151" s="125">
        <v>9060014</v>
      </c>
      <c r="F151" s="92" t="s">
        <v>158</v>
      </c>
      <c r="G151" s="93">
        <v>6425203.4500000002</v>
      </c>
      <c r="H151" s="93"/>
      <c r="I151" s="123">
        <v>258509.5</v>
      </c>
      <c r="J151" s="123">
        <v>7396940.9800000004</v>
      </c>
      <c r="K151" s="123"/>
      <c r="L151" s="88">
        <f t="shared" si="48"/>
        <v>143</v>
      </c>
      <c r="M151" s="100" t="s">
        <v>136</v>
      </c>
      <c r="N151" s="102" t="s">
        <v>155</v>
      </c>
      <c r="O151" s="89">
        <f t="shared" si="38"/>
        <v>14080653.93</v>
      </c>
      <c r="P151" s="123"/>
      <c r="Q151" s="123"/>
      <c r="R151" s="123"/>
      <c r="S151" s="123"/>
      <c r="T151" s="123"/>
      <c r="U151" s="88">
        <f t="shared" si="49"/>
        <v>143</v>
      </c>
      <c r="V151" s="100" t="s">
        <v>136</v>
      </c>
      <c r="W151" s="102" t="s">
        <v>155</v>
      </c>
      <c r="X151" s="123"/>
      <c r="Y151" s="123"/>
      <c r="Z151" s="123">
        <v>6086590</v>
      </c>
      <c r="AA151" s="123">
        <v>5059520.83</v>
      </c>
      <c r="AB151" s="123"/>
      <c r="AC151" s="123"/>
      <c r="AD151" s="88">
        <f t="shared" si="50"/>
        <v>143</v>
      </c>
      <c r="AE151" s="100" t="s">
        <v>136</v>
      </c>
      <c r="AF151" s="102" t="s">
        <v>155</v>
      </c>
      <c r="AG151" s="123"/>
      <c r="AH151" s="123"/>
      <c r="AI151" s="123"/>
      <c r="AJ151" s="89">
        <f t="shared" si="41"/>
        <v>6086590</v>
      </c>
      <c r="AK151" s="89">
        <f t="shared" si="42"/>
        <v>5059520.83</v>
      </c>
      <c r="AL151" s="88">
        <f t="shared" si="51"/>
        <v>143</v>
      </c>
      <c r="AM151" s="100" t="s">
        <v>136</v>
      </c>
      <c r="AN151" s="102" t="s">
        <v>155</v>
      </c>
      <c r="AO151" s="123"/>
      <c r="AP151" s="123"/>
      <c r="AQ151" s="123"/>
      <c r="AR151" s="89">
        <f t="shared" si="43"/>
        <v>1027069.1699999999</v>
      </c>
      <c r="AS151" s="96">
        <f t="shared" si="44"/>
        <v>15107723.1</v>
      </c>
      <c r="AT151" s="88">
        <f t="shared" si="52"/>
        <v>143</v>
      </c>
      <c r="AU151" s="100" t="s">
        <v>136</v>
      </c>
      <c r="AV151" s="102" t="s">
        <v>155</v>
      </c>
      <c r="AW151" s="123"/>
      <c r="AX151" s="123"/>
      <c r="AY151" s="89">
        <f t="shared" si="39"/>
        <v>0</v>
      </c>
      <c r="AZ151" s="123">
        <v>1190487</v>
      </c>
      <c r="BA151" s="123"/>
      <c r="BB151" s="123">
        <v>13001108.48</v>
      </c>
      <c r="BC151" s="88">
        <f t="shared" si="53"/>
        <v>143</v>
      </c>
      <c r="BD151" s="100" t="s">
        <v>136</v>
      </c>
      <c r="BE151" s="102" t="s">
        <v>155</v>
      </c>
      <c r="BF151" s="123">
        <v>916127.62</v>
      </c>
      <c r="BG151" s="89">
        <f t="shared" si="40"/>
        <v>13917236.1</v>
      </c>
      <c r="BH151" s="123"/>
      <c r="BI151" s="90"/>
      <c r="BJ151" s="97">
        <f t="shared" si="45"/>
        <v>15107723.1</v>
      </c>
      <c r="BK151" s="97">
        <f t="shared" si="46"/>
        <v>15107723.1</v>
      </c>
    </row>
    <row r="152" spans="1:63" s="87" customFormat="1" ht="13.9" customHeight="1">
      <c r="A152" s="88">
        <f t="shared" si="47"/>
        <v>144</v>
      </c>
      <c r="B152" s="101"/>
      <c r="C152" s="100" t="s">
        <v>127</v>
      </c>
      <c r="D152" s="102" t="s">
        <v>79</v>
      </c>
      <c r="E152" s="125">
        <v>9060065</v>
      </c>
      <c r="F152" s="92" t="s">
        <v>158</v>
      </c>
      <c r="G152" s="93"/>
      <c r="H152" s="93"/>
      <c r="I152" s="123">
        <v>532069</v>
      </c>
      <c r="J152" s="123">
        <v>56634710.07</v>
      </c>
      <c r="K152" s="123"/>
      <c r="L152" s="88">
        <f t="shared" si="48"/>
        <v>144</v>
      </c>
      <c r="M152" s="100" t="s">
        <v>127</v>
      </c>
      <c r="N152" s="102" t="s">
        <v>79</v>
      </c>
      <c r="O152" s="89">
        <f t="shared" si="38"/>
        <v>57166779.07</v>
      </c>
      <c r="P152" s="123">
        <v>3615000</v>
      </c>
      <c r="Q152" s="123">
        <v>1289548440</v>
      </c>
      <c r="R152" s="123">
        <v>223438600.61000001</v>
      </c>
      <c r="S152" s="123">
        <v>67974617.780000001</v>
      </c>
      <c r="T152" s="123">
        <v>24481352.66</v>
      </c>
      <c r="U152" s="88">
        <f t="shared" si="49"/>
        <v>144</v>
      </c>
      <c r="V152" s="100" t="s">
        <v>127</v>
      </c>
      <c r="W152" s="102" t="s">
        <v>79</v>
      </c>
      <c r="X152" s="123">
        <v>146340066</v>
      </c>
      <c r="Y152" s="123">
        <v>76656479.680000007</v>
      </c>
      <c r="Z152" s="123">
        <v>26438570</v>
      </c>
      <c r="AA152" s="123">
        <v>7762494.0800000001</v>
      </c>
      <c r="AB152" s="123"/>
      <c r="AC152" s="123"/>
      <c r="AD152" s="88">
        <f t="shared" si="50"/>
        <v>144</v>
      </c>
      <c r="AE152" s="100" t="s">
        <v>127</v>
      </c>
      <c r="AF152" s="102" t="s">
        <v>79</v>
      </c>
      <c r="AG152" s="123"/>
      <c r="AH152" s="123">
        <v>355070968</v>
      </c>
      <c r="AI152" s="123">
        <v>57692353.520000003</v>
      </c>
      <c r="AJ152" s="89">
        <f>Q152+S152+X152+Z152+AB152+AC152+AG152+AH152+P152</f>
        <v>1888987661.78</v>
      </c>
      <c r="AK152" s="89">
        <f t="shared" si="42"/>
        <v>390031280.55000001</v>
      </c>
      <c r="AL152" s="88">
        <f t="shared" si="51"/>
        <v>144</v>
      </c>
      <c r="AM152" s="100" t="s">
        <v>127</v>
      </c>
      <c r="AN152" s="102" t="s">
        <v>79</v>
      </c>
      <c r="AO152" s="123">
        <v>4235000</v>
      </c>
      <c r="AP152" s="123">
        <v>3679791.69</v>
      </c>
      <c r="AQ152" s="123"/>
      <c r="AR152" s="89">
        <f t="shared" si="43"/>
        <v>1499511589.54</v>
      </c>
      <c r="AS152" s="96">
        <f t="shared" si="44"/>
        <v>1556678368.6099999</v>
      </c>
      <c r="AT152" s="88">
        <f t="shared" si="52"/>
        <v>144</v>
      </c>
      <c r="AU152" s="100" t="s">
        <v>127</v>
      </c>
      <c r="AV152" s="102" t="s">
        <v>79</v>
      </c>
      <c r="AW152" s="123">
        <v>86394</v>
      </c>
      <c r="AX152" s="123"/>
      <c r="AY152" s="89">
        <f t="shared" si="39"/>
        <v>86394</v>
      </c>
      <c r="AZ152" s="123">
        <v>881003902.95000005</v>
      </c>
      <c r="BA152" s="123"/>
      <c r="BB152" s="123">
        <v>682165661.86000001</v>
      </c>
      <c r="BC152" s="88">
        <f t="shared" si="53"/>
        <v>144</v>
      </c>
      <c r="BD152" s="100" t="s">
        <v>127</v>
      </c>
      <c r="BE152" s="102" t="s">
        <v>79</v>
      </c>
      <c r="BF152" s="123">
        <v>-40727125.93</v>
      </c>
      <c r="BG152" s="89">
        <f t="shared" si="40"/>
        <v>641438535.93000007</v>
      </c>
      <c r="BH152" s="123">
        <v>34149535.729999997</v>
      </c>
      <c r="BI152" s="90"/>
      <c r="BJ152" s="97">
        <f t="shared" si="45"/>
        <v>1556591974.6100001</v>
      </c>
      <c r="BK152" s="97">
        <f t="shared" si="46"/>
        <v>1556678368.6100001</v>
      </c>
    </row>
    <row r="153" spans="1:63" s="87" customFormat="1" ht="13.9" customHeight="1">
      <c r="A153" s="88">
        <f t="shared" si="47"/>
        <v>145</v>
      </c>
      <c r="B153" s="101"/>
      <c r="C153" s="100" t="s">
        <v>127</v>
      </c>
      <c r="D153" s="102" t="s">
        <v>80</v>
      </c>
      <c r="E153" s="125">
        <v>9060065</v>
      </c>
      <c r="F153" s="92" t="s">
        <v>158</v>
      </c>
      <c r="G153" s="93"/>
      <c r="H153" s="93"/>
      <c r="I153" s="123"/>
      <c r="J153" s="123">
        <v>613750</v>
      </c>
      <c r="K153" s="123"/>
      <c r="L153" s="88">
        <f t="shared" si="48"/>
        <v>145</v>
      </c>
      <c r="M153" s="100" t="s">
        <v>127</v>
      </c>
      <c r="N153" s="102" t="s">
        <v>80</v>
      </c>
      <c r="O153" s="89">
        <f t="shared" si="38"/>
        <v>613750</v>
      </c>
      <c r="P153" s="123"/>
      <c r="Q153" s="123"/>
      <c r="R153" s="123"/>
      <c r="S153" s="123">
        <v>2479292</v>
      </c>
      <c r="T153" s="123">
        <v>2479292</v>
      </c>
      <c r="U153" s="88">
        <f t="shared" si="49"/>
        <v>145</v>
      </c>
      <c r="V153" s="100" t="s">
        <v>127</v>
      </c>
      <c r="W153" s="102" t="s">
        <v>80</v>
      </c>
      <c r="X153" s="123"/>
      <c r="Y153" s="123"/>
      <c r="Z153" s="123">
        <v>1006679</v>
      </c>
      <c r="AA153" s="123">
        <v>875371.71</v>
      </c>
      <c r="AB153" s="123"/>
      <c r="AC153" s="123"/>
      <c r="AD153" s="88">
        <f t="shared" si="50"/>
        <v>145</v>
      </c>
      <c r="AE153" s="100" t="s">
        <v>127</v>
      </c>
      <c r="AF153" s="102" t="s">
        <v>80</v>
      </c>
      <c r="AG153" s="123"/>
      <c r="AH153" s="123"/>
      <c r="AI153" s="123"/>
      <c r="AJ153" s="89">
        <f t="shared" si="41"/>
        <v>3485971</v>
      </c>
      <c r="AK153" s="89">
        <f t="shared" si="42"/>
        <v>3354663.71</v>
      </c>
      <c r="AL153" s="88">
        <f t="shared" si="51"/>
        <v>145</v>
      </c>
      <c r="AM153" s="100" t="s">
        <v>127</v>
      </c>
      <c r="AN153" s="102" t="s">
        <v>80</v>
      </c>
      <c r="AO153" s="123"/>
      <c r="AP153" s="123"/>
      <c r="AQ153" s="123"/>
      <c r="AR153" s="89">
        <f t="shared" si="43"/>
        <v>131307.29000000004</v>
      </c>
      <c r="AS153" s="96">
        <f t="shared" si="44"/>
        <v>745057.29</v>
      </c>
      <c r="AT153" s="88">
        <f t="shared" si="52"/>
        <v>145</v>
      </c>
      <c r="AU153" s="100" t="s">
        <v>127</v>
      </c>
      <c r="AV153" s="102" t="s">
        <v>80</v>
      </c>
      <c r="AW153" s="123"/>
      <c r="AX153" s="123"/>
      <c r="AY153" s="89">
        <f t="shared" si="39"/>
        <v>0</v>
      </c>
      <c r="AZ153" s="123">
        <v>3200029</v>
      </c>
      <c r="BA153" s="123"/>
      <c r="BB153" s="123">
        <v>-2614135.9</v>
      </c>
      <c r="BC153" s="88">
        <f t="shared" si="53"/>
        <v>145</v>
      </c>
      <c r="BD153" s="100" t="s">
        <v>127</v>
      </c>
      <c r="BE153" s="102" t="s">
        <v>80</v>
      </c>
      <c r="BF153" s="123">
        <v>-100668</v>
      </c>
      <c r="BG153" s="89">
        <f t="shared" si="40"/>
        <v>-2714803.9</v>
      </c>
      <c r="BH153" s="123">
        <v>259832.19</v>
      </c>
      <c r="BI153" s="90"/>
      <c r="BJ153" s="97">
        <f t="shared" si="45"/>
        <v>745057.29</v>
      </c>
      <c r="BK153" s="97">
        <f t="shared" si="46"/>
        <v>745057.29</v>
      </c>
    </row>
    <row r="154" spans="1:63" s="87" customFormat="1" ht="13.9" customHeight="1">
      <c r="A154" s="88">
        <f t="shared" si="47"/>
        <v>146</v>
      </c>
      <c r="B154" s="101"/>
      <c r="C154" s="100" t="s">
        <v>127</v>
      </c>
      <c r="D154" s="102" t="s">
        <v>74</v>
      </c>
      <c r="E154" s="125">
        <v>9060073</v>
      </c>
      <c r="F154" s="92" t="s">
        <v>158</v>
      </c>
      <c r="G154" s="93"/>
      <c r="H154" s="93"/>
      <c r="I154" s="123">
        <v>2679739.5</v>
      </c>
      <c r="J154" s="123">
        <v>14780253.33</v>
      </c>
      <c r="K154" s="123"/>
      <c r="L154" s="88">
        <f t="shared" si="48"/>
        <v>146</v>
      </c>
      <c r="M154" s="100" t="s">
        <v>127</v>
      </c>
      <c r="N154" s="102" t="s">
        <v>74</v>
      </c>
      <c r="O154" s="89">
        <f t="shared" si="38"/>
        <v>17459992.829999998</v>
      </c>
      <c r="P154" s="123"/>
      <c r="Q154" s="123">
        <v>2193670140</v>
      </c>
      <c r="R154" s="123">
        <v>1304056787.3499999</v>
      </c>
      <c r="S154" s="123">
        <v>83208202.810000002</v>
      </c>
      <c r="T154" s="123">
        <v>30302899.32</v>
      </c>
      <c r="U154" s="88">
        <f t="shared" si="49"/>
        <v>146</v>
      </c>
      <c r="V154" s="100" t="s">
        <v>127</v>
      </c>
      <c r="W154" s="102" t="s">
        <v>74</v>
      </c>
      <c r="X154" s="123"/>
      <c r="Y154" s="123"/>
      <c r="Z154" s="123">
        <v>17664778.469999999</v>
      </c>
      <c r="AA154" s="123">
        <v>8482387.5899999999</v>
      </c>
      <c r="AB154" s="123"/>
      <c r="AC154" s="123">
        <v>3740812.43</v>
      </c>
      <c r="AD154" s="88">
        <f t="shared" si="50"/>
        <v>146</v>
      </c>
      <c r="AE154" s="100" t="s">
        <v>127</v>
      </c>
      <c r="AF154" s="102" t="s">
        <v>74</v>
      </c>
      <c r="AG154" s="123"/>
      <c r="AH154" s="123">
        <v>7816210</v>
      </c>
      <c r="AI154" s="123">
        <v>3979460.07</v>
      </c>
      <c r="AJ154" s="89">
        <f t="shared" si="41"/>
        <v>2306100143.7099996</v>
      </c>
      <c r="AK154" s="89">
        <f t="shared" si="42"/>
        <v>1346821534.3299997</v>
      </c>
      <c r="AL154" s="88">
        <f t="shared" si="51"/>
        <v>146</v>
      </c>
      <c r="AM154" s="100" t="s">
        <v>127</v>
      </c>
      <c r="AN154" s="102" t="s">
        <v>74</v>
      </c>
      <c r="AO154" s="123">
        <v>674000</v>
      </c>
      <c r="AP154" s="123">
        <v>609958.19999999995</v>
      </c>
      <c r="AQ154" s="123"/>
      <c r="AR154" s="89">
        <f t="shared" si="43"/>
        <v>959342651.17999983</v>
      </c>
      <c r="AS154" s="96">
        <f t="shared" si="44"/>
        <v>976802644.00999987</v>
      </c>
      <c r="AT154" s="88">
        <f t="shared" si="52"/>
        <v>146</v>
      </c>
      <c r="AU154" s="100" t="s">
        <v>127</v>
      </c>
      <c r="AV154" s="102" t="s">
        <v>74</v>
      </c>
      <c r="AW154" s="123">
        <v>3018416.64</v>
      </c>
      <c r="AX154" s="123"/>
      <c r="AY154" s="89">
        <f t="shared" si="39"/>
        <v>3018416.64</v>
      </c>
      <c r="AZ154" s="123">
        <v>204460951.31</v>
      </c>
      <c r="BA154" s="123"/>
      <c r="BB154" s="123">
        <v>-259377260.84</v>
      </c>
      <c r="BC154" s="88">
        <f t="shared" si="53"/>
        <v>146</v>
      </c>
      <c r="BD154" s="100" t="s">
        <v>127</v>
      </c>
      <c r="BE154" s="102" t="s">
        <v>74</v>
      </c>
      <c r="BF154" s="123">
        <v>9002834.1799999997</v>
      </c>
      <c r="BG154" s="89">
        <f t="shared" si="40"/>
        <v>-250374426.66</v>
      </c>
      <c r="BH154" s="123">
        <v>1019697702.72</v>
      </c>
      <c r="BI154" s="90"/>
      <c r="BJ154" s="97">
        <f t="shared" si="45"/>
        <v>973784227.37</v>
      </c>
      <c r="BK154" s="97">
        <f t="shared" si="46"/>
        <v>976802644.00999999</v>
      </c>
    </row>
    <row r="155" spans="1:63" s="87" customFormat="1" ht="13.9" customHeight="1">
      <c r="A155" s="88">
        <f t="shared" si="47"/>
        <v>147</v>
      </c>
      <c r="B155" s="101"/>
      <c r="C155" s="100" t="s">
        <v>127</v>
      </c>
      <c r="D155" s="103" t="s">
        <v>128</v>
      </c>
      <c r="E155" s="125">
        <v>9060081</v>
      </c>
      <c r="F155" s="92" t="s">
        <v>158</v>
      </c>
      <c r="G155" s="93"/>
      <c r="H155" s="93"/>
      <c r="I155" s="123">
        <v>678765.75</v>
      </c>
      <c r="J155" s="123">
        <v>22961573.129999999</v>
      </c>
      <c r="K155" s="123"/>
      <c r="L155" s="88">
        <f t="shared" si="48"/>
        <v>147</v>
      </c>
      <c r="M155" s="100" t="s">
        <v>127</v>
      </c>
      <c r="N155" s="103" t="s">
        <v>128</v>
      </c>
      <c r="O155" s="89">
        <f t="shared" si="38"/>
        <v>23640338.879999999</v>
      </c>
      <c r="P155" s="123"/>
      <c r="Q155" s="123">
        <v>997085174</v>
      </c>
      <c r="R155" s="123">
        <v>484479137.66000003</v>
      </c>
      <c r="S155" s="123">
        <v>52618066.770000003</v>
      </c>
      <c r="T155" s="123">
        <v>17633277.68</v>
      </c>
      <c r="U155" s="88">
        <f t="shared" si="49"/>
        <v>147</v>
      </c>
      <c r="V155" s="100" t="s">
        <v>127</v>
      </c>
      <c r="W155" s="103" t="s">
        <v>128</v>
      </c>
      <c r="X155" s="123"/>
      <c r="Y155" s="123"/>
      <c r="Z155" s="123">
        <v>15906287.300000001</v>
      </c>
      <c r="AA155" s="123">
        <v>4753414.5599999996</v>
      </c>
      <c r="AB155" s="123"/>
      <c r="AC155" s="123">
        <v>1964530</v>
      </c>
      <c r="AD155" s="88">
        <f t="shared" si="50"/>
        <v>147</v>
      </c>
      <c r="AE155" s="100" t="s">
        <v>127</v>
      </c>
      <c r="AF155" s="103" t="s">
        <v>128</v>
      </c>
      <c r="AG155" s="123"/>
      <c r="AH155" s="123"/>
      <c r="AI155" s="123"/>
      <c r="AJ155" s="89">
        <f t="shared" si="41"/>
        <v>1067574058.0699999</v>
      </c>
      <c r="AK155" s="89">
        <f t="shared" si="42"/>
        <v>506865829.90000004</v>
      </c>
      <c r="AL155" s="88">
        <f t="shared" si="51"/>
        <v>147</v>
      </c>
      <c r="AM155" s="100" t="s">
        <v>127</v>
      </c>
      <c r="AN155" s="103" t="s">
        <v>128</v>
      </c>
      <c r="AO155" s="123">
        <v>133000</v>
      </c>
      <c r="AP155" s="123">
        <v>133000</v>
      </c>
      <c r="AQ155" s="123"/>
      <c r="AR155" s="89">
        <f t="shared" si="43"/>
        <v>560708228.16999984</v>
      </c>
      <c r="AS155" s="96">
        <f t="shared" si="44"/>
        <v>584348567.04999983</v>
      </c>
      <c r="AT155" s="88">
        <f t="shared" si="52"/>
        <v>147</v>
      </c>
      <c r="AU155" s="100" t="s">
        <v>127</v>
      </c>
      <c r="AV155" s="103" t="s">
        <v>128</v>
      </c>
      <c r="AW155" s="123">
        <v>482257</v>
      </c>
      <c r="AX155" s="123"/>
      <c r="AY155" s="89">
        <f t="shared" si="39"/>
        <v>482257</v>
      </c>
      <c r="AZ155" s="123">
        <v>80136213.640000001</v>
      </c>
      <c r="BA155" s="123"/>
      <c r="BB155" s="123">
        <v>-1220002.3500000001</v>
      </c>
      <c r="BC155" s="88">
        <f t="shared" si="53"/>
        <v>147</v>
      </c>
      <c r="BD155" s="100" t="s">
        <v>127</v>
      </c>
      <c r="BE155" s="103" t="s">
        <v>128</v>
      </c>
      <c r="BF155" s="123">
        <v>21062591.43</v>
      </c>
      <c r="BG155" s="89">
        <f t="shared" si="40"/>
        <v>19842589.079999998</v>
      </c>
      <c r="BH155" s="123">
        <v>483887507.32999998</v>
      </c>
      <c r="BI155" s="90"/>
      <c r="BJ155" s="97">
        <f t="shared" si="45"/>
        <v>583866310.04999995</v>
      </c>
      <c r="BK155" s="97">
        <f t="shared" si="46"/>
        <v>584348567.04999995</v>
      </c>
    </row>
    <row r="156" spans="1:63" s="87" customFormat="1" ht="13.9" customHeight="1">
      <c r="A156" s="88">
        <f t="shared" si="47"/>
        <v>148</v>
      </c>
      <c r="B156" s="101"/>
      <c r="C156" s="100" t="s">
        <v>127</v>
      </c>
      <c r="D156" s="103" t="s">
        <v>129</v>
      </c>
      <c r="E156" s="125">
        <v>9060871</v>
      </c>
      <c r="F156" s="92" t="s">
        <v>158</v>
      </c>
      <c r="G156" s="93"/>
      <c r="H156" s="93"/>
      <c r="I156" s="123">
        <v>75436.52</v>
      </c>
      <c r="J156" s="123">
        <v>3061702</v>
      </c>
      <c r="K156" s="123"/>
      <c r="L156" s="88">
        <f t="shared" si="48"/>
        <v>148</v>
      </c>
      <c r="M156" s="100" t="s">
        <v>127</v>
      </c>
      <c r="N156" s="103" t="s">
        <v>129</v>
      </c>
      <c r="O156" s="89">
        <f t="shared" si="38"/>
        <v>3137138.52</v>
      </c>
      <c r="P156" s="123"/>
      <c r="Q156" s="123">
        <v>141473060</v>
      </c>
      <c r="R156" s="123">
        <v>62807169.200000003</v>
      </c>
      <c r="S156" s="123">
        <v>21401404</v>
      </c>
      <c r="T156" s="123">
        <v>18362514.379999999</v>
      </c>
      <c r="U156" s="88">
        <f t="shared" si="49"/>
        <v>148</v>
      </c>
      <c r="V156" s="100" t="s">
        <v>127</v>
      </c>
      <c r="W156" s="103" t="s">
        <v>129</v>
      </c>
      <c r="X156" s="123"/>
      <c r="Y156" s="123"/>
      <c r="Z156" s="123">
        <v>7357335.6399999997</v>
      </c>
      <c r="AA156" s="123">
        <v>2754021.08</v>
      </c>
      <c r="AB156" s="123"/>
      <c r="AC156" s="123">
        <v>5874571</v>
      </c>
      <c r="AD156" s="88">
        <f t="shared" si="50"/>
        <v>148</v>
      </c>
      <c r="AE156" s="100" t="s">
        <v>127</v>
      </c>
      <c r="AF156" s="103" t="s">
        <v>129</v>
      </c>
      <c r="AG156" s="123"/>
      <c r="AH156" s="123">
        <v>19972491</v>
      </c>
      <c r="AI156" s="123">
        <v>3654356.04</v>
      </c>
      <c r="AJ156" s="89">
        <f t="shared" si="41"/>
        <v>196078861.63999999</v>
      </c>
      <c r="AK156" s="89">
        <f t="shared" si="42"/>
        <v>87578060.700000003</v>
      </c>
      <c r="AL156" s="88">
        <f t="shared" si="51"/>
        <v>148</v>
      </c>
      <c r="AM156" s="100" t="s">
        <v>127</v>
      </c>
      <c r="AN156" s="103" t="s">
        <v>129</v>
      </c>
      <c r="AO156" s="123">
        <v>133000</v>
      </c>
      <c r="AP156" s="123">
        <v>121362.27</v>
      </c>
      <c r="AQ156" s="123"/>
      <c r="AR156" s="89">
        <f t="shared" si="43"/>
        <v>108512438.66999999</v>
      </c>
      <c r="AS156" s="96">
        <f t="shared" si="44"/>
        <v>111649577.18999998</v>
      </c>
      <c r="AT156" s="88">
        <f t="shared" si="52"/>
        <v>148</v>
      </c>
      <c r="AU156" s="100" t="s">
        <v>127</v>
      </c>
      <c r="AV156" s="103" t="s">
        <v>129</v>
      </c>
      <c r="AW156" s="123">
        <v>115560.03</v>
      </c>
      <c r="AX156" s="123"/>
      <c r="AY156" s="89">
        <f t="shared" si="39"/>
        <v>115560.03</v>
      </c>
      <c r="AZ156" s="123">
        <v>31697644.640000001</v>
      </c>
      <c r="BA156" s="123"/>
      <c r="BB156" s="123">
        <v>-6876522.2199999997</v>
      </c>
      <c r="BC156" s="88">
        <f t="shared" si="53"/>
        <v>148</v>
      </c>
      <c r="BD156" s="100" t="s">
        <v>127</v>
      </c>
      <c r="BE156" s="103" t="s">
        <v>129</v>
      </c>
      <c r="BF156" s="123">
        <v>25044006.850000001</v>
      </c>
      <c r="BG156" s="89">
        <f t="shared" si="40"/>
        <v>18167484.630000003</v>
      </c>
      <c r="BH156" s="123">
        <v>61668887.890000001</v>
      </c>
      <c r="BI156" s="90"/>
      <c r="BJ156" s="97">
        <f t="shared" si="45"/>
        <v>111534017.16</v>
      </c>
      <c r="BK156" s="97">
        <f t="shared" si="46"/>
        <v>111649577.19</v>
      </c>
    </row>
    <row r="157" spans="1:63" s="87" customFormat="1" ht="13.9" customHeight="1">
      <c r="A157" s="88">
        <f t="shared" si="47"/>
        <v>149</v>
      </c>
      <c r="B157" s="101"/>
      <c r="C157" s="100" t="s">
        <v>127</v>
      </c>
      <c r="D157" s="102" t="s">
        <v>76</v>
      </c>
      <c r="E157" s="125">
        <v>9060103</v>
      </c>
      <c r="F157" s="92" t="s">
        <v>158</v>
      </c>
      <c r="G157" s="93"/>
      <c r="H157" s="93"/>
      <c r="I157" s="123">
        <v>255012.33</v>
      </c>
      <c r="J157" s="123">
        <v>24533053.739999998</v>
      </c>
      <c r="K157" s="123"/>
      <c r="L157" s="88">
        <f t="shared" si="48"/>
        <v>149</v>
      </c>
      <c r="M157" s="100" t="s">
        <v>127</v>
      </c>
      <c r="N157" s="102" t="s">
        <v>76</v>
      </c>
      <c r="O157" s="89">
        <f t="shared" si="38"/>
        <v>24788066.069999997</v>
      </c>
      <c r="P157" s="123"/>
      <c r="Q157" s="123">
        <v>486705945</v>
      </c>
      <c r="R157" s="123">
        <v>135180466.61000001</v>
      </c>
      <c r="S157" s="123">
        <v>58324239.5</v>
      </c>
      <c r="T157" s="123">
        <v>40934599.140000001</v>
      </c>
      <c r="U157" s="88">
        <f t="shared" si="49"/>
        <v>149</v>
      </c>
      <c r="V157" s="100" t="s">
        <v>127</v>
      </c>
      <c r="W157" s="102" t="s">
        <v>76</v>
      </c>
      <c r="X157" s="123">
        <v>65114800</v>
      </c>
      <c r="Y157" s="123">
        <v>34733800</v>
      </c>
      <c r="Z157" s="123">
        <v>13716594.380000001</v>
      </c>
      <c r="AA157" s="123">
        <v>5876769.71</v>
      </c>
      <c r="AB157" s="123"/>
      <c r="AC157" s="123"/>
      <c r="AD157" s="88">
        <f t="shared" si="50"/>
        <v>149</v>
      </c>
      <c r="AE157" s="100" t="s">
        <v>127</v>
      </c>
      <c r="AF157" s="102" t="s">
        <v>76</v>
      </c>
      <c r="AG157" s="123"/>
      <c r="AH157" s="123"/>
      <c r="AI157" s="123"/>
      <c r="AJ157" s="89">
        <f t="shared" si="41"/>
        <v>623861578.88</v>
      </c>
      <c r="AK157" s="89">
        <f t="shared" si="42"/>
        <v>216725635.46000001</v>
      </c>
      <c r="AL157" s="88">
        <f t="shared" si="51"/>
        <v>149</v>
      </c>
      <c r="AM157" s="100" t="s">
        <v>127</v>
      </c>
      <c r="AN157" s="102" t="s">
        <v>76</v>
      </c>
      <c r="AO157" s="123">
        <v>400000</v>
      </c>
      <c r="AP157" s="123">
        <v>400000</v>
      </c>
      <c r="AQ157" s="123"/>
      <c r="AR157" s="89">
        <f t="shared" si="43"/>
        <v>407135943.41999996</v>
      </c>
      <c r="AS157" s="96">
        <f t="shared" si="44"/>
        <v>431924009.48999995</v>
      </c>
      <c r="AT157" s="88">
        <f t="shared" si="52"/>
        <v>149</v>
      </c>
      <c r="AU157" s="100" t="s">
        <v>127</v>
      </c>
      <c r="AV157" s="102" t="s">
        <v>76</v>
      </c>
      <c r="AW157" s="123">
        <v>348487</v>
      </c>
      <c r="AX157" s="123"/>
      <c r="AY157" s="89">
        <f t="shared" si="39"/>
        <v>348487</v>
      </c>
      <c r="AZ157" s="123">
        <v>165284308.91999999</v>
      </c>
      <c r="BA157" s="123"/>
      <c r="BB157" s="123">
        <v>15881478.869999999</v>
      </c>
      <c r="BC157" s="88">
        <f t="shared" si="53"/>
        <v>149</v>
      </c>
      <c r="BD157" s="100" t="s">
        <v>127</v>
      </c>
      <c r="BE157" s="102" t="s">
        <v>76</v>
      </c>
      <c r="BF157" s="123">
        <v>82908861.230000004</v>
      </c>
      <c r="BG157" s="89">
        <f t="shared" si="40"/>
        <v>98790340.100000009</v>
      </c>
      <c r="BH157" s="123">
        <v>167500873.47</v>
      </c>
      <c r="BI157" s="90"/>
      <c r="BJ157" s="97">
        <f t="shared" si="45"/>
        <v>431575522.49000001</v>
      </c>
      <c r="BK157" s="97">
        <f t="shared" si="46"/>
        <v>431924009.49000001</v>
      </c>
    </row>
    <row r="158" spans="1:63" s="87" customFormat="1" ht="13.9" customHeight="1">
      <c r="A158" s="88">
        <f t="shared" si="47"/>
        <v>150</v>
      </c>
      <c r="B158" s="101"/>
      <c r="C158" s="100" t="s">
        <v>127</v>
      </c>
      <c r="D158" s="102" t="s">
        <v>155</v>
      </c>
      <c r="E158" s="125">
        <v>9060103</v>
      </c>
      <c r="F158" s="92" t="s">
        <v>158</v>
      </c>
      <c r="G158" s="93">
        <v>3376304</v>
      </c>
      <c r="H158" s="93"/>
      <c r="I158" s="123">
        <v>587704.71</v>
      </c>
      <c r="J158" s="123">
        <v>3725026.71</v>
      </c>
      <c r="K158" s="123"/>
      <c r="L158" s="88">
        <f t="shared" si="48"/>
        <v>150</v>
      </c>
      <c r="M158" s="100" t="s">
        <v>127</v>
      </c>
      <c r="N158" s="102" t="s">
        <v>155</v>
      </c>
      <c r="O158" s="89">
        <f t="shared" si="38"/>
        <v>7689035.4199999999</v>
      </c>
      <c r="P158" s="123"/>
      <c r="Q158" s="123"/>
      <c r="R158" s="123"/>
      <c r="S158" s="123">
        <v>3351342</v>
      </c>
      <c r="T158" s="123">
        <v>2989594.48</v>
      </c>
      <c r="U158" s="88">
        <f t="shared" si="49"/>
        <v>150</v>
      </c>
      <c r="V158" s="100" t="s">
        <v>127</v>
      </c>
      <c r="W158" s="102" t="s">
        <v>155</v>
      </c>
      <c r="X158" s="123"/>
      <c r="Y158" s="123"/>
      <c r="Z158" s="123"/>
      <c r="AA158" s="123"/>
      <c r="AB158" s="123"/>
      <c r="AC158" s="123"/>
      <c r="AD158" s="88">
        <f t="shared" si="50"/>
        <v>150</v>
      </c>
      <c r="AE158" s="100" t="s">
        <v>127</v>
      </c>
      <c r="AF158" s="102" t="s">
        <v>155</v>
      </c>
      <c r="AG158" s="123"/>
      <c r="AH158" s="123"/>
      <c r="AI158" s="123"/>
      <c r="AJ158" s="89">
        <f t="shared" si="41"/>
        <v>3351342</v>
      </c>
      <c r="AK158" s="89">
        <f t="shared" si="42"/>
        <v>2989594.48</v>
      </c>
      <c r="AL158" s="88">
        <f t="shared" si="51"/>
        <v>150</v>
      </c>
      <c r="AM158" s="100" t="s">
        <v>127</v>
      </c>
      <c r="AN158" s="102" t="s">
        <v>155</v>
      </c>
      <c r="AO158" s="123">
        <v>680000</v>
      </c>
      <c r="AP158" s="123">
        <v>652499.99</v>
      </c>
      <c r="AQ158" s="123"/>
      <c r="AR158" s="89">
        <f t="shared" si="43"/>
        <v>389247.53</v>
      </c>
      <c r="AS158" s="96">
        <f t="shared" si="44"/>
        <v>8078282.9500000002</v>
      </c>
      <c r="AT158" s="88">
        <f t="shared" si="52"/>
        <v>150</v>
      </c>
      <c r="AU158" s="100" t="s">
        <v>127</v>
      </c>
      <c r="AV158" s="102" t="s">
        <v>155</v>
      </c>
      <c r="AW158" s="123">
        <v>87726</v>
      </c>
      <c r="AX158" s="123"/>
      <c r="AY158" s="89">
        <f t="shared" si="39"/>
        <v>87726</v>
      </c>
      <c r="AZ158" s="123">
        <v>3577157.8</v>
      </c>
      <c r="BA158" s="123"/>
      <c r="BB158" s="123">
        <v>4034345.36</v>
      </c>
      <c r="BC158" s="88">
        <f t="shared" si="53"/>
        <v>150</v>
      </c>
      <c r="BD158" s="100" t="s">
        <v>127</v>
      </c>
      <c r="BE158" s="102" t="s">
        <v>155</v>
      </c>
      <c r="BF158" s="123">
        <v>379053.79</v>
      </c>
      <c r="BG158" s="89">
        <f t="shared" si="40"/>
        <v>4413399.1499999994</v>
      </c>
      <c r="BH158" s="123"/>
      <c r="BI158" s="90"/>
      <c r="BJ158" s="97">
        <f t="shared" si="45"/>
        <v>7990556.9499999993</v>
      </c>
      <c r="BK158" s="97">
        <f t="shared" si="46"/>
        <v>8078282.9499999993</v>
      </c>
    </row>
    <row r="159" spans="1:63" s="87" customFormat="1" ht="13.9" customHeight="1">
      <c r="A159" s="88">
        <f t="shared" si="47"/>
        <v>151</v>
      </c>
      <c r="B159" s="101"/>
      <c r="C159" s="100" t="s">
        <v>112</v>
      </c>
      <c r="D159" s="92" t="s">
        <v>78</v>
      </c>
      <c r="E159" s="125">
        <v>9060111</v>
      </c>
      <c r="F159" s="92" t="s">
        <v>158</v>
      </c>
      <c r="G159" s="93"/>
      <c r="H159" s="93"/>
      <c r="I159" s="123"/>
      <c r="J159" s="123">
        <v>24883849.77</v>
      </c>
      <c r="K159" s="123"/>
      <c r="L159" s="88">
        <f t="shared" si="48"/>
        <v>151</v>
      </c>
      <c r="M159" s="100" t="s">
        <v>112</v>
      </c>
      <c r="N159" s="92" t="s">
        <v>78</v>
      </c>
      <c r="O159" s="89">
        <f t="shared" si="38"/>
        <v>24883849.77</v>
      </c>
      <c r="P159" s="123"/>
      <c r="Q159" s="123">
        <v>654706983.51999998</v>
      </c>
      <c r="R159" s="123">
        <v>239162906.33000001</v>
      </c>
      <c r="S159" s="123">
        <v>56289275.82</v>
      </c>
      <c r="T159" s="123">
        <v>44879868.100000001</v>
      </c>
      <c r="U159" s="88">
        <f t="shared" si="49"/>
        <v>151</v>
      </c>
      <c r="V159" s="100" t="s">
        <v>112</v>
      </c>
      <c r="W159" s="92" t="s">
        <v>78</v>
      </c>
      <c r="X159" s="123">
        <v>84473363</v>
      </c>
      <c r="Y159" s="123">
        <v>49160413.039999999</v>
      </c>
      <c r="Z159" s="123">
        <v>11831832.699999999</v>
      </c>
      <c r="AA159" s="123">
        <v>11160314.380000001</v>
      </c>
      <c r="AB159" s="123"/>
      <c r="AC159" s="123">
        <v>53000</v>
      </c>
      <c r="AD159" s="88">
        <f t="shared" si="50"/>
        <v>151</v>
      </c>
      <c r="AE159" s="100" t="s">
        <v>112</v>
      </c>
      <c r="AF159" s="92" t="s">
        <v>78</v>
      </c>
      <c r="AG159" s="123"/>
      <c r="AH159" s="123">
        <v>533875900</v>
      </c>
      <c r="AI159" s="123">
        <v>533875900</v>
      </c>
      <c r="AJ159" s="89">
        <f t="shared" si="41"/>
        <v>1341230355.04</v>
      </c>
      <c r="AK159" s="89">
        <f t="shared" si="42"/>
        <v>878239401.85000002</v>
      </c>
      <c r="AL159" s="88">
        <f t="shared" si="51"/>
        <v>151</v>
      </c>
      <c r="AM159" s="100" t="s">
        <v>112</v>
      </c>
      <c r="AN159" s="92" t="s">
        <v>78</v>
      </c>
      <c r="AO159" s="123">
        <v>1040000</v>
      </c>
      <c r="AP159" s="123">
        <v>934270.77</v>
      </c>
      <c r="AQ159" s="123"/>
      <c r="AR159" s="89">
        <f t="shared" si="43"/>
        <v>463096682.41999996</v>
      </c>
      <c r="AS159" s="96">
        <f t="shared" si="44"/>
        <v>487980532.18999994</v>
      </c>
      <c r="AT159" s="88">
        <f t="shared" si="52"/>
        <v>151</v>
      </c>
      <c r="AU159" s="100" t="s">
        <v>112</v>
      </c>
      <c r="AV159" s="92" t="s">
        <v>78</v>
      </c>
      <c r="AW159" s="123">
        <v>5280000</v>
      </c>
      <c r="AX159" s="123"/>
      <c r="AY159" s="89">
        <f t="shared" si="39"/>
        <v>5280000</v>
      </c>
      <c r="AZ159" s="123">
        <v>338784977.19</v>
      </c>
      <c r="BA159" s="123"/>
      <c r="BB159" s="123">
        <v>24557399.899999999</v>
      </c>
      <c r="BC159" s="88">
        <f t="shared" si="53"/>
        <v>151</v>
      </c>
      <c r="BD159" s="100" t="s">
        <v>112</v>
      </c>
      <c r="BE159" s="92" t="s">
        <v>78</v>
      </c>
      <c r="BF159" s="123">
        <v>-36120373.609999999</v>
      </c>
      <c r="BG159" s="89">
        <f t="shared" si="40"/>
        <v>-11562973.710000001</v>
      </c>
      <c r="BH159" s="123">
        <v>155478528.71000001</v>
      </c>
      <c r="BI159" s="90"/>
      <c r="BJ159" s="97">
        <f t="shared" si="45"/>
        <v>482700532.19000006</v>
      </c>
      <c r="BK159" s="97">
        <f t="shared" si="46"/>
        <v>487980532.19000006</v>
      </c>
    </row>
    <row r="160" spans="1:63" s="87" customFormat="1" ht="13.9" customHeight="1">
      <c r="A160" s="88">
        <f t="shared" si="47"/>
        <v>152</v>
      </c>
      <c r="B160" s="101"/>
      <c r="C160" s="100" t="s">
        <v>112</v>
      </c>
      <c r="D160" s="102" t="s">
        <v>80</v>
      </c>
      <c r="E160" s="125">
        <v>9060112</v>
      </c>
      <c r="F160" s="92" t="s">
        <v>158</v>
      </c>
      <c r="G160" s="93"/>
      <c r="H160" s="93"/>
      <c r="I160" s="123"/>
      <c r="J160" s="123">
        <v>477000</v>
      </c>
      <c r="K160" s="123"/>
      <c r="L160" s="88">
        <f t="shared" si="48"/>
        <v>152</v>
      </c>
      <c r="M160" s="100" t="s">
        <v>112</v>
      </c>
      <c r="N160" s="102" t="s">
        <v>80</v>
      </c>
      <c r="O160" s="89">
        <f t="shared" ref="O160" si="54">SUM(G160:K160)</f>
        <v>477000</v>
      </c>
      <c r="P160" s="123"/>
      <c r="Q160" s="123"/>
      <c r="R160" s="123"/>
      <c r="S160" s="123">
        <v>688430</v>
      </c>
      <c r="T160" s="123">
        <v>688430</v>
      </c>
      <c r="U160" s="88">
        <f t="shared" si="49"/>
        <v>152</v>
      </c>
      <c r="V160" s="100" t="s">
        <v>112</v>
      </c>
      <c r="W160" s="102" t="s">
        <v>80</v>
      </c>
      <c r="X160" s="123"/>
      <c r="Y160" s="123"/>
      <c r="Z160" s="123"/>
      <c r="AA160" s="123"/>
      <c r="AB160" s="123"/>
      <c r="AC160" s="123"/>
      <c r="AD160" s="88">
        <f t="shared" si="50"/>
        <v>152</v>
      </c>
      <c r="AE160" s="100" t="s">
        <v>112</v>
      </c>
      <c r="AF160" s="102" t="s">
        <v>80</v>
      </c>
      <c r="AG160" s="123"/>
      <c r="AH160" s="123"/>
      <c r="AI160" s="123"/>
      <c r="AJ160" s="89">
        <f t="shared" ref="AJ160" si="55">Q160+S160+X160+Z160+AB160+AC160+AG160+AH160</f>
        <v>688430</v>
      </c>
      <c r="AK160" s="89">
        <f t="shared" ref="AK160" si="56">R160+T160+Y160+AA160+AI160</f>
        <v>688430</v>
      </c>
      <c r="AL160" s="88">
        <f t="shared" si="51"/>
        <v>152</v>
      </c>
      <c r="AM160" s="100" t="s">
        <v>112</v>
      </c>
      <c r="AN160" s="102" t="s">
        <v>80</v>
      </c>
      <c r="AO160" s="123"/>
      <c r="AP160" s="123"/>
      <c r="AQ160" s="123"/>
      <c r="AR160" s="89">
        <f t="shared" ref="AR160" si="57">AJ160-AK160+AO160-AP160+AQ160</f>
        <v>0</v>
      </c>
      <c r="AS160" s="96">
        <f t="shared" ref="AS160" si="58">AR160+O160</f>
        <v>477000</v>
      </c>
      <c r="AT160" s="88">
        <f t="shared" si="52"/>
        <v>152</v>
      </c>
      <c r="AU160" s="100" t="s">
        <v>112</v>
      </c>
      <c r="AV160" s="102" t="s">
        <v>80</v>
      </c>
      <c r="AW160" s="123"/>
      <c r="AX160" s="123"/>
      <c r="AY160" s="89">
        <f t="shared" ref="AY160" si="59">AW160+AX160</f>
        <v>0</v>
      </c>
      <c r="AZ160" s="123">
        <v>477000</v>
      </c>
      <c r="BA160" s="123"/>
      <c r="BB160" s="123"/>
      <c r="BC160" s="88">
        <f t="shared" si="53"/>
        <v>152</v>
      </c>
      <c r="BD160" s="100" t="s">
        <v>112</v>
      </c>
      <c r="BE160" s="102" t="s">
        <v>80</v>
      </c>
      <c r="BF160" s="123"/>
      <c r="BG160" s="89">
        <f t="shared" ref="BG160" si="60">BB160+BF160</f>
        <v>0</v>
      </c>
      <c r="BH160" s="123"/>
      <c r="BI160" s="90"/>
      <c r="BJ160" s="97">
        <f t="shared" ref="BJ160" si="61">AZ160+BA160+BG160+BH160+BI160</f>
        <v>477000</v>
      </c>
      <c r="BK160" s="97">
        <f t="shared" ref="BK160" si="62">BJ160+AY160</f>
        <v>477000</v>
      </c>
    </row>
    <row r="161" spans="1:63" s="87" customFormat="1" ht="13.9" customHeight="1">
      <c r="A161" s="88">
        <f t="shared" si="47"/>
        <v>153</v>
      </c>
      <c r="B161" s="101"/>
      <c r="C161" s="100" t="s">
        <v>112</v>
      </c>
      <c r="D161" s="92" t="s">
        <v>74</v>
      </c>
      <c r="E161" s="125">
        <v>9060138</v>
      </c>
      <c r="F161" s="92" t="s">
        <v>158</v>
      </c>
      <c r="G161" s="93"/>
      <c r="H161" s="93"/>
      <c r="I161" s="123">
        <v>0</v>
      </c>
      <c r="J161" s="123">
        <v>29474862.760000002</v>
      </c>
      <c r="K161" s="123"/>
      <c r="L161" s="88">
        <f t="shared" si="48"/>
        <v>153</v>
      </c>
      <c r="M161" s="100" t="s">
        <v>112</v>
      </c>
      <c r="N161" s="92" t="s">
        <v>74</v>
      </c>
      <c r="O161" s="89">
        <f t="shared" si="38"/>
        <v>29474862.760000002</v>
      </c>
      <c r="P161" s="123"/>
      <c r="Q161" s="123">
        <v>722076300</v>
      </c>
      <c r="R161" s="123">
        <v>438959937.91000003</v>
      </c>
      <c r="S161" s="123">
        <v>123905815.40000001</v>
      </c>
      <c r="T161" s="123">
        <v>72597865.590000004</v>
      </c>
      <c r="U161" s="88">
        <f t="shared" si="49"/>
        <v>153</v>
      </c>
      <c r="V161" s="100" t="s">
        <v>112</v>
      </c>
      <c r="W161" s="92" t="s">
        <v>74</v>
      </c>
      <c r="X161" s="123"/>
      <c r="Y161" s="123"/>
      <c r="Z161" s="123">
        <v>40998497.560000002</v>
      </c>
      <c r="AA161" s="123">
        <v>20963603.489999998</v>
      </c>
      <c r="AB161" s="123"/>
      <c r="AC161" s="123">
        <v>9333300.8300000001</v>
      </c>
      <c r="AD161" s="88">
        <f t="shared" si="50"/>
        <v>153</v>
      </c>
      <c r="AE161" s="100" t="s">
        <v>112</v>
      </c>
      <c r="AF161" s="92" t="s">
        <v>74</v>
      </c>
      <c r="AG161" s="123"/>
      <c r="AH161" s="123"/>
      <c r="AI161" s="123"/>
      <c r="AJ161" s="89">
        <f t="shared" si="41"/>
        <v>896313913.79000008</v>
      </c>
      <c r="AK161" s="89">
        <f t="shared" si="42"/>
        <v>532521406.99000001</v>
      </c>
      <c r="AL161" s="88">
        <f t="shared" si="51"/>
        <v>153</v>
      </c>
      <c r="AM161" s="100" t="s">
        <v>112</v>
      </c>
      <c r="AN161" s="92" t="s">
        <v>74</v>
      </c>
      <c r="AO161" s="123">
        <v>903360</v>
      </c>
      <c r="AP161" s="123">
        <v>761172.41</v>
      </c>
      <c r="AQ161" s="123"/>
      <c r="AR161" s="89">
        <f t="shared" si="43"/>
        <v>363934694.39000005</v>
      </c>
      <c r="AS161" s="96">
        <f t="shared" si="44"/>
        <v>393409557.15000004</v>
      </c>
      <c r="AT161" s="88">
        <f t="shared" si="52"/>
        <v>153</v>
      </c>
      <c r="AU161" s="100" t="s">
        <v>112</v>
      </c>
      <c r="AV161" s="92" t="s">
        <v>74</v>
      </c>
      <c r="AW161" s="123">
        <v>0</v>
      </c>
      <c r="AX161" s="123"/>
      <c r="AY161" s="89">
        <f t="shared" si="39"/>
        <v>0</v>
      </c>
      <c r="AZ161" s="123">
        <v>177684997.75</v>
      </c>
      <c r="BA161" s="123"/>
      <c r="BB161" s="123">
        <v>-82966298.569999993</v>
      </c>
      <c r="BC161" s="88">
        <f t="shared" si="53"/>
        <v>153</v>
      </c>
      <c r="BD161" s="100" t="s">
        <v>112</v>
      </c>
      <c r="BE161" s="92" t="s">
        <v>74</v>
      </c>
      <c r="BF161" s="123">
        <v>-9771268.0299999993</v>
      </c>
      <c r="BG161" s="89">
        <f t="shared" si="40"/>
        <v>-92737566.599999994</v>
      </c>
      <c r="BH161" s="123">
        <v>308462126</v>
      </c>
      <c r="BI161" s="90"/>
      <c r="BJ161" s="97">
        <f t="shared" si="45"/>
        <v>393409557.14999998</v>
      </c>
      <c r="BK161" s="97">
        <f t="shared" si="46"/>
        <v>393409557.14999998</v>
      </c>
    </row>
    <row r="162" spans="1:63" s="87" customFormat="1" ht="13.9" customHeight="1">
      <c r="A162" s="88">
        <f t="shared" si="47"/>
        <v>154</v>
      </c>
      <c r="B162" s="101"/>
      <c r="C162" s="100" t="s">
        <v>112</v>
      </c>
      <c r="D162" s="92" t="s">
        <v>87</v>
      </c>
      <c r="E162" s="125">
        <v>9060146</v>
      </c>
      <c r="F162" s="92" t="s">
        <v>158</v>
      </c>
      <c r="G162" s="93">
        <v>0</v>
      </c>
      <c r="H162" s="93"/>
      <c r="I162" s="123"/>
      <c r="J162" s="123">
        <v>30410507.969999999</v>
      </c>
      <c r="K162" s="123"/>
      <c r="L162" s="88">
        <f t="shared" si="48"/>
        <v>154</v>
      </c>
      <c r="M162" s="100" t="s">
        <v>112</v>
      </c>
      <c r="N162" s="92" t="s">
        <v>87</v>
      </c>
      <c r="O162" s="89">
        <f t="shared" si="38"/>
        <v>30410507.969999999</v>
      </c>
      <c r="P162" s="123"/>
      <c r="Q162" s="123">
        <v>148329750</v>
      </c>
      <c r="R162" s="123">
        <v>88309724.510000005</v>
      </c>
      <c r="S162" s="123">
        <v>34952783.5</v>
      </c>
      <c r="T162" s="123">
        <v>30128232.43</v>
      </c>
      <c r="U162" s="88">
        <f t="shared" si="49"/>
        <v>154</v>
      </c>
      <c r="V162" s="100" t="s">
        <v>112</v>
      </c>
      <c r="W162" s="92" t="s">
        <v>87</v>
      </c>
      <c r="X162" s="123"/>
      <c r="Y162" s="123"/>
      <c r="Z162" s="123">
        <v>24546035.359999999</v>
      </c>
      <c r="AA162" s="123">
        <v>9018185.7100000009</v>
      </c>
      <c r="AB162" s="123"/>
      <c r="AC162" s="123">
        <v>0</v>
      </c>
      <c r="AD162" s="88">
        <f t="shared" si="50"/>
        <v>154</v>
      </c>
      <c r="AE162" s="100" t="s">
        <v>112</v>
      </c>
      <c r="AF162" s="92" t="s">
        <v>87</v>
      </c>
      <c r="AG162" s="123"/>
      <c r="AH162" s="123"/>
      <c r="AI162" s="123"/>
      <c r="AJ162" s="89">
        <f t="shared" si="41"/>
        <v>207828568.86000001</v>
      </c>
      <c r="AK162" s="89">
        <f t="shared" si="42"/>
        <v>127456142.65000001</v>
      </c>
      <c r="AL162" s="88">
        <f t="shared" si="51"/>
        <v>154</v>
      </c>
      <c r="AM162" s="100" t="s">
        <v>112</v>
      </c>
      <c r="AN162" s="92" t="s">
        <v>87</v>
      </c>
      <c r="AO162" s="123">
        <v>371640</v>
      </c>
      <c r="AP162" s="123">
        <v>371640</v>
      </c>
      <c r="AQ162" s="123"/>
      <c r="AR162" s="89">
        <f t="shared" si="43"/>
        <v>80372426.210000008</v>
      </c>
      <c r="AS162" s="96">
        <f t="shared" si="44"/>
        <v>110782934.18000001</v>
      </c>
      <c r="AT162" s="88">
        <f t="shared" si="52"/>
        <v>154</v>
      </c>
      <c r="AU162" s="100" t="s">
        <v>112</v>
      </c>
      <c r="AV162" s="92" t="s">
        <v>87</v>
      </c>
      <c r="AW162" s="123"/>
      <c r="AX162" s="123"/>
      <c r="AY162" s="89">
        <f t="shared" si="39"/>
        <v>0</v>
      </c>
      <c r="AZ162" s="123">
        <v>76499172.120000005</v>
      </c>
      <c r="BA162" s="123"/>
      <c r="BB162" s="123">
        <v>-25354102.84</v>
      </c>
      <c r="BC162" s="88">
        <f t="shared" si="53"/>
        <v>154</v>
      </c>
      <c r="BD162" s="100" t="s">
        <v>112</v>
      </c>
      <c r="BE162" s="92" t="s">
        <v>87</v>
      </c>
      <c r="BF162" s="123">
        <v>5876417.46</v>
      </c>
      <c r="BG162" s="89">
        <f t="shared" si="40"/>
        <v>-19477685.379999999</v>
      </c>
      <c r="BH162" s="123">
        <v>53761447.439999998</v>
      </c>
      <c r="BI162" s="90"/>
      <c r="BJ162" s="97">
        <f t="shared" si="45"/>
        <v>110782934.18000001</v>
      </c>
      <c r="BK162" s="97">
        <f t="shared" si="46"/>
        <v>110782934.18000001</v>
      </c>
    </row>
    <row r="163" spans="1:63" s="87" customFormat="1" ht="13.9" customHeight="1">
      <c r="A163" s="88">
        <f t="shared" si="47"/>
        <v>155</v>
      </c>
      <c r="B163" s="101"/>
      <c r="C163" s="100" t="s">
        <v>112</v>
      </c>
      <c r="D163" s="92" t="s">
        <v>81</v>
      </c>
      <c r="E163" s="125">
        <v>9060901</v>
      </c>
      <c r="F163" s="92" t="s">
        <v>158</v>
      </c>
      <c r="G163" s="93"/>
      <c r="H163" s="93"/>
      <c r="I163" s="123"/>
      <c r="J163" s="123">
        <v>11113369.189999999</v>
      </c>
      <c r="K163" s="123"/>
      <c r="L163" s="88">
        <f t="shared" si="48"/>
        <v>155</v>
      </c>
      <c r="M163" s="100" t="s">
        <v>112</v>
      </c>
      <c r="N163" s="92" t="s">
        <v>81</v>
      </c>
      <c r="O163" s="89">
        <f t="shared" si="38"/>
        <v>11113369.189999999</v>
      </c>
      <c r="P163" s="123"/>
      <c r="Q163" s="123">
        <v>553332780</v>
      </c>
      <c r="R163" s="123">
        <v>262833070.5</v>
      </c>
      <c r="S163" s="123">
        <v>56895554.700000003</v>
      </c>
      <c r="T163" s="123">
        <v>38104067.619999997</v>
      </c>
      <c r="U163" s="88">
        <f t="shared" si="49"/>
        <v>155</v>
      </c>
      <c r="V163" s="100" t="s">
        <v>112</v>
      </c>
      <c r="W163" s="92" t="s">
        <v>81</v>
      </c>
      <c r="X163" s="123"/>
      <c r="Y163" s="123"/>
      <c r="Z163" s="123">
        <v>9997667</v>
      </c>
      <c r="AA163" s="123">
        <v>4512580.63</v>
      </c>
      <c r="AB163" s="123"/>
      <c r="AC163" s="123">
        <v>5538000</v>
      </c>
      <c r="AD163" s="88">
        <f t="shared" si="50"/>
        <v>155</v>
      </c>
      <c r="AE163" s="100" t="s">
        <v>112</v>
      </c>
      <c r="AF163" s="92" t="s">
        <v>81</v>
      </c>
      <c r="AG163" s="123"/>
      <c r="AH163" s="123"/>
      <c r="AI163" s="123"/>
      <c r="AJ163" s="89">
        <f t="shared" si="41"/>
        <v>625764001.70000005</v>
      </c>
      <c r="AK163" s="89">
        <f t="shared" si="42"/>
        <v>305449718.75</v>
      </c>
      <c r="AL163" s="88">
        <f t="shared" si="51"/>
        <v>155</v>
      </c>
      <c r="AM163" s="100" t="s">
        <v>112</v>
      </c>
      <c r="AN163" s="92" t="s">
        <v>81</v>
      </c>
      <c r="AO163" s="123"/>
      <c r="AP163" s="123"/>
      <c r="AQ163" s="123"/>
      <c r="AR163" s="89">
        <f t="shared" si="43"/>
        <v>320314282.95000005</v>
      </c>
      <c r="AS163" s="96">
        <f t="shared" si="44"/>
        <v>331427652.14000005</v>
      </c>
      <c r="AT163" s="88">
        <f t="shared" si="52"/>
        <v>155</v>
      </c>
      <c r="AU163" s="100" t="s">
        <v>112</v>
      </c>
      <c r="AV163" s="92" t="s">
        <v>81</v>
      </c>
      <c r="AW163" s="123"/>
      <c r="AX163" s="123"/>
      <c r="AY163" s="89">
        <f t="shared" si="39"/>
        <v>0</v>
      </c>
      <c r="AZ163" s="123">
        <v>103386651.06</v>
      </c>
      <c r="BA163" s="123"/>
      <c r="BB163" s="123">
        <v>-90279267.120000005</v>
      </c>
      <c r="BC163" s="88">
        <f t="shared" si="53"/>
        <v>155</v>
      </c>
      <c r="BD163" s="100" t="s">
        <v>112</v>
      </c>
      <c r="BE163" s="92" t="s">
        <v>81</v>
      </c>
      <c r="BF163" s="123">
        <v>-7723941.8799999999</v>
      </c>
      <c r="BG163" s="89">
        <f t="shared" si="40"/>
        <v>-98003209</v>
      </c>
      <c r="BH163" s="123">
        <v>326044210.07999998</v>
      </c>
      <c r="BI163" s="90"/>
      <c r="BJ163" s="97">
        <f t="shared" si="45"/>
        <v>331427652.13999999</v>
      </c>
      <c r="BK163" s="97">
        <f t="shared" si="46"/>
        <v>331427652.13999999</v>
      </c>
    </row>
    <row r="164" spans="1:63" s="87" customFormat="1" ht="13.9" customHeight="1">
      <c r="A164" s="88">
        <f t="shared" si="47"/>
        <v>156</v>
      </c>
      <c r="B164" s="101"/>
      <c r="C164" s="100" t="s">
        <v>112</v>
      </c>
      <c r="D164" s="92" t="s">
        <v>76</v>
      </c>
      <c r="E164" s="125">
        <v>9060154</v>
      </c>
      <c r="F164" s="92" t="s">
        <v>158</v>
      </c>
      <c r="G164" s="93"/>
      <c r="H164" s="93"/>
      <c r="I164" s="123">
        <v>1560579</v>
      </c>
      <c r="J164" s="123">
        <v>39269191.280000001</v>
      </c>
      <c r="K164" s="123"/>
      <c r="L164" s="88">
        <f t="shared" si="48"/>
        <v>156</v>
      </c>
      <c r="M164" s="100" t="s">
        <v>112</v>
      </c>
      <c r="N164" s="92" t="s">
        <v>76</v>
      </c>
      <c r="O164" s="89">
        <f t="shared" si="38"/>
        <v>40829770.280000001</v>
      </c>
      <c r="P164" s="123"/>
      <c r="Q164" s="123">
        <v>239664256.13</v>
      </c>
      <c r="R164" s="123">
        <v>228918377.80000001</v>
      </c>
      <c r="S164" s="123">
        <v>48544334.490000002</v>
      </c>
      <c r="T164" s="123">
        <v>31105983.129999999</v>
      </c>
      <c r="U164" s="88">
        <f t="shared" si="49"/>
        <v>156</v>
      </c>
      <c r="V164" s="100" t="s">
        <v>112</v>
      </c>
      <c r="W164" s="92" t="s">
        <v>76</v>
      </c>
      <c r="X164" s="123">
        <v>20640000</v>
      </c>
      <c r="Y164" s="123">
        <v>19895833.280000001</v>
      </c>
      <c r="Z164" s="123">
        <v>6289199.7599999998</v>
      </c>
      <c r="AA164" s="123">
        <v>2731406.5</v>
      </c>
      <c r="AB164" s="123"/>
      <c r="AC164" s="123">
        <v>142913</v>
      </c>
      <c r="AD164" s="88">
        <f t="shared" si="50"/>
        <v>156</v>
      </c>
      <c r="AE164" s="100" t="s">
        <v>112</v>
      </c>
      <c r="AF164" s="92" t="s">
        <v>76</v>
      </c>
      <c r="AG164" s="123"/>
      <c r="AH164" s="123"/>
      <c r="AI164" s="123"/>
      <c r="AJ164" s="89">
        <f t="shared" si="41"/>
        <v>315280703.38</v>
      </c>
      <c r="AK164" s="89">
        <f t="shared" si="42"/>
        <v>282651600.71000004</v>
      </c>
      <c r="AL164" s="88">
        <f t="shared" si="51"/>
        <v>156</v>
      </c>
      <c r="AM164" s="100" t="s">
        <v>112</v>
      </c>
      <c r="AN164" s="92" t="s">
        <v>76</v>
      </c>
      <c r="AO164" s="123">
        <v>550000</v>
      </c>
      <c r="AP164" s="123">
        <v>527083.18000000005</v>
      </c>
      <c r="AQ164" s="123"/>
      <c r="AR164" s="89">
        <f t="shared" si="43"/>
        <v>32652019.489999957</v>
      </c>
      <c r="AS164" s="96">
        <f t="shared" si="44"/>
        <v>73481789.769999951</v>
      </c>
      <c r="AT164" s="88">
        <f t="shared" si="52"/>
        <v>156</v>
      </c>
      <c r="AU164" s="100" t="s">
        <v>112</v>
      </c>
      <c r="AV164" s="92" t="s">
        <v>76</v>
      </c>
      <c r="AW164" s="123"/>
      <c r="AX164" s="123"/>
      <c r="AY164" s="89">
        <f t="shared" si="39"/>
        <v>0</v>
      </c>
      <c r="AZ164" s="123">
        <v>100513754.31999999</v>
      </c>
      <c r="BA164" s="123"/>
      <c r="BB164" s="123">
        <v>-143510772.37</v>
      </c>
      <c r="BC164" s="88">
        <f t="shared" si="53"/>
        <v>156</v>
      </c>
      <c r="BD164" s="100" t="s">
        <v>112</v>
      </c>
      <c r="BE164" s="92" t="s">
        <v>76</v>
      </c>
      <c r="BF164" s="123">
        <v>6477669.9199999999</v>
      </c>
      <c r="BG164" s="89">
        <f t="shared" si="40"/>
        <v>-137033102.45000002</v>
      </c>
      <c r="BH164" s="123">
        <v>110001137.90000001</v>
      </c>
      <c r="BI164" s="90"/>
      <c r="BJ164" s="97">
        <f t="shared" si="45"/>
        <v>73481789.769999981</v>
      </c>
      <c r="BK164" s="97">
        <f t="shared" si="46"/>
        <v>73481789.769999981</v>
      </c>
    </row>
    <row r="165" spans="1:63" s="87" customFormat="1" ht="13.9" customHeight="1">
      <c r="A165" s="88">
        <f t="shared" si="47"/>
        <v>157</v>
      </c>
      <c r="B165" s="101"/>
      <c r="C165" s="100" t="s">
        <v>112</v>
      </c>
      <c r="D165" s="92" t="s">
        <v>155</v>
      </c>
      <c r="E165" s="125">
        <v>9060154</v>
      </c>
      <c r="F165" s="92" t="s">
        <v>158</v>
      </c>
      <c r="G165" s="93">
        <v>4590654.45</v>
      </c>
      <c r="H165" s="93"/>
      <c r="I165" s="123">
        <v>3541023.06</v>
      </c>
      <c r="J165" s="123">
        <v>8024773.8600000003</v>
      </c>
      <c r="K165" s="123"/>
      <c r="L165" s="88">
        <f t="shared" si="48"/>
        <v>157</v>
      </c>
      <c r="M165" s="100" t="s">
        <v>112</v>
      </c>
      <c r="N165" s="92" t="s">
        <v>155</v>
      </c>
      <c r="O165" s="89">
        <f t="shared" si="38"/>
        <v>16156451.370000001</v>
      </c>
      <c r="P165" s="123"/>
      <c r="Q165" s="123">
        <v>9920000</v>
      </c>
      <c r="R165" s="123">
        <v>1363692.22</v>
      </c>
      <c r="S165" s="123">
        <v>2206120</v>
      </c>
      <c r="T165" s="123">
        <v>2075533.89</v>
      </c>
      <c r="U165" s="88">
        <f t="shared" si="49"/>
        <v>157</v>
      </c>
      <c r="V165" s="100" t="s">
        <v>112</v>
      </c>
      <c r="W165" s="92" t="s">
        <v>155</v>
      </c>
      <c r="X165" s="123"/>
      <c r="Y165" s="123"/>
      <c r="Z165" s="123">
        <v>1542450</v>
      </c>
      <c r="AA165" s="123">
        <v>1041152</v>
      </c>
      <c r="AB165" s="123"/>
      <c r="AC165" s="123"/>
      <c r="AD165" s="88">
        <f t="shared" si="50"/>
        <v>157</v>
      </c>
      <c r="AE165" s="100" t="s">
        <v>112</v>
      </c>
      <c r="AF165" s="92" t="s">
        <v>155</v>
      </c>
      <c r="AG165" s="123"/>
      <c r="AH165" s="123"/>
      <c r="AI165" s="123"/>
      <c r="AJ165" s="89">
        <f t="shared" si="41"/>
        <v>13668570</v>
      </c>
      <c r="AK165" s="89">
        <f t="shared" si="42"/>
        <v>4480378.1099999994</v>
      </c>
      <c r="AL165" s="88">
        <f t="shared" si="51"/>
        <v>157</v>
      </c>
      <c r="AM165" s="100" t="s">
        <v>112</v>
      </c>
      <c r="AN165" s="92" t="s">
        <v>155</v>
      </c>
      <c r="AO165" s="123">
        <v>1480000</v>
      </c>
      <c r="AP165" s="123">
        <v>1258070</v>
      </c>
      <c r="AQ165" s="123"/>
      <c r="AR165" s="89">
        <f t="shared" si="43"/>
        <v>9410121.8900000006</v>
      </c>
      <c r="AS165" s="96">
        <f t="shared" si="44"/>
        <v>25566573.260000002</v>
      </c>
      <c r="AT165" s="88">
        <f t="shared" si="52"/>
        <v>157</v>
      </c>
      <c r="AU165" s="100" t="s">
        <v>112</v>
      </c>
      <c r="AV165" s="92" t="s">
        <v>155</v>
      </c>
      <c r="AW165" s="123">
        <v>0</v>
      </c>
      <c r="AX165" s="123"/>
      <c r="AY165" s="89">
        <f t="shared" si="39"/>
        <v>0</v>
      </c>
      <c r="AZ165" s="123">
        <v>6717670</v>
      </c>
      <c r="BA165" s="123"/>
      <c r="BB165" s="123">
        <v>12658332.99</v>
      </c>
      <c r="BC165" s="88">
        <f t="shared" si="53"/>
        <v>157</v>
      </c>
      <c r="BD165" s="100" t="s">
        <v>112</v>
      </c>
      <c r="BE165" s="92" t="s">
        <v>155</v>
      </c>
      <c r="BF165" s="123">
        <v>6190570.2699999996</v>
      </c>
      <c r="BG165" s="89">
        <f t="shared" si="40"/>
        <v>18848903.259999998</v>
      </c>
      <c r="BH165" s="123"/>
      <c r="BI165" s="90"/>
      <c r="BJ165" s="97">
        <f t="shared" si="45"/>
        <v>25566573.259999998</v>
      </c>
      <c r="BK165" s="97">
        <f t="shared" si="46"/>
        <v>25566573.259999998</v>
      </c>
    </row>
    <row r="166" spans="1:63" s="87" customFormat="1" ht="13.9" customHeight="1">
      <c r="A166" s="88">
        <f t="shared" si="47"/>
        <v>158</v>
      </c>
      <c r="B166" s="101"/>
      <c r="C166" s="100" t="s">
        <v>86</v>
      </c>
      <c r="D166" s="92" t="s">
        <v>78</v>
      </c>
      <c r="E166" s="125">
        <v>9060235</v>
      </c>
      <c r="F166" s="92" t="s">
        <v>158</v>
      </c>
      <c r="G166" s="93"/>
      <c r="H166" s="93"/>
      <c r="I166" s="123">
        <v>2268136</v>
      </c>
      <c r="J166" s="123">
        <v>8015395.4000000004</v>
      </c>
      <c r="K166" s="123"/>
      <c r="L166" s="88">
        <f t="shared" si="48"/>
        <v>158</v>
      </c>
      <c r="M166" s="100" t="s">
        <v>86</v>
      </c>
      <c r="N166" s="92" t="s">
        <v>78</v>
      </c>
      <c r="O166" s="89">
        <f t="shared" si="38"/>
        <v>10283531.4</v>
      </c>
      <c r="P166" s="123"/>
      <c r="Q166" s="123">
        <v>634029866</v>
      </c>
      <c r="R166" s="123">
        <v>172770193</v>
      </c>
      <c r="S166" s="123">
        <v>261016920.81999999</v>
      </c>
      <c r="T166" s="123">
        <v>131176021.81999999</v>
      </c>
      <c r="U166" s="88">
        <f t="shared" si="49"/>
        <v>158</v>
      </c>
      <c r="V166" s="100" t="s">
        <v>86</v>
      </c>
      <c r="W166" s="92" t="s">
        <v>78</v>
      </c>
      <c r="X166" s="123">
        <v>83210666</v>
      </c>
      <c r="Y166" s="123">
        <v>57481118.229999997</v>
      </c>
      <c r="Z166" s="123">
        <v>44688119.25</v>
      </c>
      <c r="AA166" s="123">
        <v>23097018.09</v>
      </c>
      <c r="AB166" s="123">
        <v>10000000</v>
      </c>
      <c r="AC166" s="123"/>
      <c r="AD166" s="88">
        <f t="shared" si="50"/>
        <v>158</v>
      </c>
      <c r="AE166" s="100" t="s">
        <v>86</v>
      </c>
      <c r="AF166" s="92" t="s">
        <v>78</v>
      </c>
      <c r="AG166" s="123">
        <v>58009000</v>
      </c>
      <c r="AH166" s="123">
        <f>758255100</f>
        <v>758255100</v>
      </c>
      <c r="AI166" s="123">
        <v>748808475</v>
      </c>
      <c r="AJ166" s="89">
        <f t="shared" si="41"/>
        <v>1849209672.0699999</v>
      </c>
      <c r="AK166" s="89">
        <f t="shared" si="42"/>
        <v>1133332826.1399999</v>
      </c>
      <c r="AL166" s="88">
        <f t="shared" si="51"/>
        <v>158</v>
      </c>
      <c r="AM166" s="100" t="s">
        <v>86</v>
      </c>
      <c r="AN166" s="92" t="s">
        <v>78</v>
      </c>
      <c r="AO166" s="123">
        <f>1315000+5620312.8</f>
        <v>6935312.7999999998</v>
      </c>
      <c r="AP166" s="123">
        <v>132000</v>
      </c>
      <c r="AQ166" s="123"/>
      <c r="AR166" s="89">
        <f t="shared" si="43"/>
        <v>722680158.73000002</v>
      </c>
      <c r="AS166" s="96">
        <f t="shared" si="44"/>
        <v>732963690.13</v>
      </c>
      <c r="AT166" s="88">
        <f t="shared" si="52"/>
        <v>158</v>
      </c>
      <c r="AU166" s="100" t="s">
        <v>86</v>
      </c>
      <c r="AV166" s="92" t="s">
        <v>78</v>
      </c>
      <c r="AW166" s="123">
        <v>10449075</v>
      </c>
      <c r="AX166" s="123"/>
      <c r="AY166" s="89">
        <f t="shared" si="39"/>
        <v>10449075</v>
      </c>
      <c r="AZ166" s="123">
        <v>563006182.51999998</v>
      </c>
      <c r="BA166" s="123"/>
      <c r="BB166" s="123">
        <v>61270975.969999999</v>
      </c>
      <c r="BC166" s="88">
        <f t="shared" si="53"/>
        <v>158</v>
      </c>
      <c r="BD166" s="100" t="s">
        <v>86</v>
      </c>
      <c r="BE166" s="92" t="s">
        <v>78</v>
      </c>
      <c r="BF166" s="123">
        <v>59679927.840000004</v>
      </c>
      <c r="BG166" s="89">
        <f t="shared" si="40"/>
        <v>120950903.81</v>
      </c>
      <c r="BH166" s="123">
        <v>38557528.799999997</v>
      </c>
      <c r="BI166" s="90"/>
      <c r="BJ166" s="97">
        <f t="shared" si="45"/>
        <v>722514615.12999988</v>
      </c>
      <c r="BK166" s="97">
        <f t="shared" si="46"/>
        <v>732963690.12999988</v>
      </c>
    </row>
    <row r="167" spans="1:63" s="87" customFormat="1" ht="13.9" customHeight="1">
      <c r="A167" s="88">
        <f t="shared" si="47"/>
        <v>159</v>
      </c>
      <c r="B167" s="101"/>
      <c r="C167" s="100" t="s">
        <v>86</v>
      </c>
      <c r="D167" s="92" t="s">
        <v>90</v>
      </c>
      <c r="E167" s="125">
        <v>9060235</v>
      </c>
      <c r="F167" s="92" t="s">
        <v>158</v>
      </c>
      <c r="G167" s="93"/>
      <c r="H167" s="93"/>
      <c r="I167" s="123"/>
      <c r="J167" s="123">
        <v>399500</v>
      </c>
      <c r="K167" s="123"/>
      <c r="L167" s="88">
        <f t="shared" si="48"/>
        <v>159</v>
      </c>
      <c r="M167" s="100" t="s">
        <v>86</v>
      </c>
      <c r="N167" s="92" t="s">
        <v>90</v>
      </c>
      <c r="O167" s="89">
        <f t="shared" si="38"/>
        <v>399500</v>
      </c>
      <c r="P167" s="123" t="s">
        <v>238</v>
      </c>
      <c r="Q167" s="123"/>
      <c r="R167" s="123"/>
      <c r="S167" s="123">
        <v>932000</v>
      </c>
      <c r="T167" s="123">
        <v>932000</v>
      </c>
      <c r="U167" s="88">
        <f t="shared" si="49"/>
        <v>159</v>
      </c>
      <c r="V167" s="100" t="s">
        <v>86</v>
      </c>
      <c r="W167" s="92" t="s">
        <v>90</v>
      </c>
      <c r="X167" s="123"/>
      <c r="Y167" s="123"/>
      <c r="Z167" s="123">
        <v>1481954</v>
      </c>
      <c r="AA167" s="123">
        <v>1401745.79</v>
      </c>
      <c r="AB167" s="123"/>
      <c r="AC167" s="123"/>
      <c r="AD167" s="88">
        <f t="shared" si="50"/>
        <v>159</v>
      </c>
      <c r="AE167" s="100" t="s">
        <v>86</v>
      </c>
      <c r="AF167" s="92" t="s">
        <v>90</v>
      </c>
      <c r="AG167" s="123"/>
      <c r="AH167" s="123"/>
      <c r="AI167" s="123"/>
      <c r="AJ167" s="89">
        <f t="shared" si="41"/>
        <v>2413954</v>
      </c>
      <c r="AK167" s="89">
        <f t="shared" si="42"/>
        <v>2333745.79</v>
      </c>
      <c r="AL167" s="88">
        <f t="shared" si="51"/>
        <v>159</v>
      </c>
      <c r="AM167" s="100" t="s">
        <v>86</v>
      </c>
      <c r="AN167" s="92" t="s">
        <v>90</v>
      </c>
      <c r="AO167" s="123">
        <v>30000</v>
      </c>
      <c r="AP167" s="123">
        <v>5375</v>
      </c>
      <c r="AQ167" s="123"/>
      <c r="AR167" s="89">
        <f t="shared" si="43"/>
        <v>104833.20999999996</v>
      </c>
      <c r="AS167" s="96">
        <f t="shared" si="44"/>
        <v>504333.20999999996</v>
      </c>
      <c r="AT167" s="88">
        <f t="shared" si="52"/>
        <v>159</v>
      </c>
      <c r="AU167" s="100" t="s">
        <v>86</v>
      </c>
      <c r="AV167" s="92" t="s">
        <v>90</v>
      </c>
      <c r="AW167" s="123"/>
      <c r="AX167" s="123"/>
      <c r="AY167" s="89">
        <f t="shared" si="39"/>
        <v>0</v>
      </c>
      <c r="AZ167" s="123">
        <v>1604184.13</v>
      </c>
      <c r="BA167" s="123"/>
      <c r="BB167" s="123">
        <v>-180679.55</v>
      </c>
      <c r="BC167" s="88">
        <f t="shared" si="53"/>
        <v>159</v>
      </c>
      <c r="BD167" s="100" t="s">
        <v>86</v>
      </c>
      <c r="BE167" s="92" t="s">
        <v>90</v>
      </c>
      <c r="BF167" s="123">
        <v>-1050283.3700000001</v>
      </c>
      <c r="BG167" s="89">
        <f t="shared" si="40"/>
        <v>-1230962.9200000002</v>
      </c>
      <c r="BH167" s="123">
        <v>131112</v>
      </c>
      <c r="BI167" s="90"/>
      <c r="BJ167" s="97">
        <f t="shared" si="45"/>
        <v>504333.20999999973</v>
      </c>
      <c r="BK167" s="97">
        <f t="shared" si="46"/>
        <v>504333.20999999973</v>
      </c>
    </row>
    <row r="168" spans="1:63" s="87" customFormat="1" ht="13.9" customHeight="1">
      <c r="A168" s="88">
        <f t="shared" si="47"/>
        <v>160</v>
      </c>
      <c r="B168" s="101"/>
      <c r="C168" s="100" t="s">
        <v>86</v>
      </c>
      <c r="D168" s="92" t="s">
        <v>74</v>
      </c>
      <c r="E168" s="125">
        <v>9060243</v>
      </c>
      <c r="F168" s="92" t="s">
        <v>158</v>
      </c>
      <c r="G168" s="93"/>
      <c r="H168" s="93"/>
      <c r="I168" s="123">
        <v>6180250.1600000001</v>
      </c>
      <c r="J168" s="123">
        <v>59390777.149999999</v>
      </c>
      <c r="K168" s="123"/>
      <c r="L168" s="88">
        <f t="shared" si="48"/>
        <v>160</v>
      </c>
      <c r="M168" s="100" t="s">
        <v>86</v>
      </c>
      <c r="N168" s="92" t="s">
        <v>74</v>
      </c>
      <c r="O168" s="89">
        <f t="shared" si="38"/>
        <v>65571027.310000002</v>
      </c>
      <c r="P168" s="123"/>
      <c r="Q168" s="123">
        <v>952615600</v>
      </c>
      <c r="R168" s="123">
        <v>444084174.74000001</v>
      </c>
      <c r="S168" s="123">
        <v>180869126</v>
      </c>
      <c r="T168" s="123">
        <v>78274130.079999998</v>
      </c>
      <c r="U168" s="88">
        <f t="shared" si="49"/>
        <v>160</v>
      </c>
      <c r="V168" s="100" t="s">
        <v>86</v>
      </c>
      <c r="W168" s="92" t="s">
        <v>74</v>
      </c>
      <c r="X168" s="123">
        <v>8200000</v>
      </c>
      <c r="Y168" s="123">
        <v>8200000</v>
      </c>
      <c r="Z168" s="123">
        <v>101628427.15000001</v>
      </c>
      <c r="AA168" s="123">
        <v>33311377.879999999</v>
      </c>
      <c r="AB168" s="123"/>
      <c r="AC168" s="123"/>
      <c r="AD168" s="88">
        <f t="shared" si="50"/>
        <v>160</v>
      </c>
      <c r="AE168" s="100" t="s">
        <v>86</v>
      </c>
      <c r="AF168" s="92" t="s">
        <v>74</v>
      </c>
      <c r="AG168" s="123"/>
      <c r="AH168" s="123">
        <v>28341810.379999999</v>
      </c>
      <c r="AI168" s="123">
        <v>7950</v>
      </c>
      <c r="AJ168" s="89">
        <f t="shared" si="41"/>
        <v>1271654963.5300002</v>
      </c>
      <c r="AK168" s="89">
        <f t="shared" si="42"/>
        <v>563877632.70000005</v>
      </c>
      <c r="AL168" s="88">
        <f t="shared" si="51"/>
        <v>160</v>
      </c>
      <c r="AM168" s="100" t="s">
        <v>86</v>
      </c>
      <c r="AN168" s="92" t="s">
        <v>74</v>
      </c>
      <c r="AO168" s="123">
        <v>775000</v>
      </c>
      <c r="AP168" s="123">
        <v>500000</v>
      </c>
      <c r="AQ168" s="123"/>
      <c r="AR168" s="89">
        <f t="shared" si="43"/>
        <v>708052330.83000016</v>
      </c>
      <c r="AS168" s="96">
        <f t="shared" si="44"/>
        <v>773623358.1400001</v>
      </c>
      <c r="AT168" s="88">
        <f t="shared" si="52"/>
        <v>160</v>
      </c>
      <c r="AU168" s="100" t="s">
        <v>86</v>
      </c>
      <c r="AV168" s="92" t="s">
        <v>74</v>
      </c>
      <c r="AW168" s="123">
        <v>1437718.02</v>
      </c>
      <c r="AX168" s="123"/>
      <c r="AY168" s="89">
        <f t="shared" si="39"/>
        <v>1437718.02</v>
      </c>
      <c r="AZ168" s="123">
        <v>302840312.86000001</v>
      </c>
      <c r="BA168" s="123"/>
      <c r="BB168" s="123">
        <v>-21487234.510000002</v>
      </c>
      <c r="BC168" s="88">
        <f t="shared" si="53"/>
        <v>160</v>
      </c>
      <c r="BD168" s="100" t="s">
        <v>86</v>
      </c>
      <c r="BE168" s="92" t="s">
        <v>74</v>
      </c>
      <c r="BF168" s="123">
        <v>-11401516.58</v>
      </c>
      <c r="BG168" s="89">
        <f t="shared" si="40"/>
        <v>-32888751.090000004</v>
      </c>
      <c r="BH168" s="123">
        <v>502234078.35000002</v>
      </c>
      <c r="BI168" s="90"/>
      <c r="BJ168" s="97">
        <f t="shared" si="45"/>
        <v>772185640.12</v>
      </c>
      <c r="BK168" s="97">
        <f t="shared" si="46"/>
        <v>773623358.13999999</v>
      </c>
    </row>
    <row r="169" spans="1:63" s="87" customFormat="1" ht="13.9" customHeight="1">
      <c r="A169" s="88">
        <f t="shared" si="47"/>
        <v>161</v>
      </c>
      <c r="B169" s="101"/>
      <c r="C169" s="100" t="s">
        <v>86</v>
      </c>
      <c r="D169" s="92" t="s">
        <v>87</v>
      </c>
      <c r="E169" s="125">
        <v>9060251</v>
      </c>
      <c r="F169" s="92" t="s">
        <v>158</v>
      </c>
      <c r="G169" s="93"/>
      <c r="H169" s="93"/>
      <c r="I169" s="123">
        <v>3810570</v>
      </c>
      <c r="J169" s="123">
        <v>55211483.799999997</v>
      </c>
      <c r="K169" s="123"/>
      <c r="L169" s="88">
        <f t="shared" si="48"/>
        <v>161</v>
      </c>
      <c r="M169" s="100" t="s">
        <v>86</v>
      </c>
      <c r="N169" s="92" t="s">
        <v>87</v>
      </c>
      <c r="O169" s="89">
        <f t="shared" si="38"/>
        <v>59022053.799999997</v>
      </c>
      <c r="P169" s="123"/>
      <c r="Q169" s="123">
        <v>213285200</v>
      </c>
      <c r="R169" s="123">
        <v>42336556.990000002</v>
      </c>
      <c r="S169" s="123">
        <v>42444750</v>
      </c>
      <c r="T169" s="123">
        <v>19721046.960000001</v>
      </c>
      <c r="U169" s="88">
        <f t="shared" si="49"/>
        <v>161</v>
      </c>
      <c r="V169" s="100" t="s">
        <v>86</v>
      </c>
      <c r="W169" s="92" t="s">
        <v>87</v>
      </c>
      <c r="X169" s="123"/>
      <c r="Y169" s="123"/>
      <c r="Z169" s="123">
        <v>65601734.159999996</v>
      </c>
      <c r="AA169" s="123">
        <v>14703577.67</v>
      </c>
      <c r="AB169" s="123"/>
      <c r="AC169" s="123"/>
      <c r="AD169" s="88">
        <f t="shared" si="50"/>
        <v>161</v>
      </c>
      <c r="AE169" s="100" t="s">
        <v>86</v>
      </c>
      <c r="AF169" s="92" t="s">
        <v>87</v>
      </c>
      <c r="AG169" s="123"/>
      <c r="AH169" s="123">
        <v>256500</v>
      </c>
      <c r="AI169" s="123"/>
      <c r="AJ169" s="89">
        <f t="shared" si="41"/>
        <v>321588184.15999997</v>
      </c>
      <c r="AK169" s="89">
        <f t="shared" si="42"/>
        <v>76761181.620000005</v>
      </c>
      <c r="AL169" s="88">
        <f t="shared" si="51"/>
        <v>161</v>
      </c>
      <c r="AM169" s="100" t="s">
        <v>86</v>
      </c>
      <c r="AN169" s="92" t="s">
        <v>87</v>
      </c>
      <c r="AO169" s="123">
        <v>150000</v>
      </c>
      <c r="AP169" s="123">
        <v>150000</v>
      </c>
      <c r="AQ169" s="123"/>
      <c r="AR169" s="89">
        <f t="shared" si="43"/>
        <v>244827002.53999996</v>
      </c>
      <c r="AS169" s="96">
        <f t="shared" si="44"/>
        <v>303849056.33999997</v>
      </c>
      <c r="AT169" s="88">
        <f t="shared" si="52"/>
        <v>161</v>
      </c>
      <c r="AU169" s="100" t="s">
        <v>86</v>
      </c>
      <c r="AV169" s="92" t="s">
        <v>87</v>
      </c>
      <c r="AW169" s="123">
        <v>4825577.78</v>
      </c>
      <c r="AX169" s="123"/>
      <c r="AY169" s="89">
        <f t="shared" si="39"/>
        <v>4825577.78</v>
      </c>
      <c r="AZ169" s="123">
        <v>56843009.579999998</v>
      </c>
      <c r="BA169" s="123"/>
      <c r="BB169" s="123">
        <v>25094553.989999998</v>
      </c>
      <c r="BC169" s="88">
        <f t="shared" si="53"/>
        <v>161</v>
      </c>
      <c r="BD169" s="100" t="s">
        <v>86</v>
      </c>
      <c r="BE169" s="92" t="s">
        <v>87</v>
      </c>
      <c r="BF169" s="123">
        <v>203998498.99000001</v>
      </c>
      <c r="BG169" s="89">
        <f t="shared" si="40"/>
        <v>229093052.98000002</v>
      </c>
      <c r="BH169" s="123">
        <v>13087416</v>
      </c>
      <c r="BI169" s="90"/>
      <c r="BJ169" s="97">
        <f t="shared" si="45"/>
        <v>299023478.56</v>
      </c>
      <c r="BK169" s="97">
        <f t="shared" si="46"/>
        <v>303849056.33999997</v>
      </c>
    </row>
    <row r="170" spans="1:63" s="87" customFormat="1" ht="13.9" customHeight="1">
      <c r="A170" s="88">
        <f t="shared" si="47"/>
        <v>162</v>
      </c>
      <c r="B170" s="101"/>
      <c r="C170" s="100" t="s">
        <v>86</v>
      </c>
      <c r="D170" s="92" t="s">
        <v>81</v>
      </c>
      <c r="E170" s="125">
        <v>9060286</v>
      </c>
      <c r="F170" s="92" t="s">
        <v>158</v>
      </c>
      <c r="G170" s="93"/>
      <c r="H170" s="93"/>
      <c r="I170" s="123">
        <v>262598.53000000003</v>
      </c>
      <c r="J170" s="123">
        <v>9344860</v>
      </c>
      <c r="K170" s="123"/>
      <c r="L170" s="88">
        <f t="shared" si="48"/>
        <v>162</v>
      </c>
      <c r="M170" s="100" t="s">
        <v>86</v>
      </c>
      <c r="N170" s="92" t="s">
        <v>81</v>
      </c>
      <c r="O170" s="89">
        <f t="shared" si="38"/>
        <v>9607458.5299999993</v>
      </c>
      <c r="P170" s="123"/>
      <c r="Q170" s="123">
        <v>196366644</v>
      </c>
      <c r="R170" s="123">
        <v>66934350.899999999</v>
      </c>
      <c r="S170" s="123">
        <v>22492149</v>
      </c>
      <c r="T170" s="123">
        <v>13581145.560000001</v>
      </c>
      <c r="U170" s="88">
        <f t="shared" si="49"/>
        <v>162</v>
      </c>
      <c r="V170" s="100" t="s">
        <v>86</v>
      </c>
      <c r="W170" s="92" t="s">
        <v>81</v>
      </c>
      <c r="X170" s="123"/>
      <c r="Y170" s="123"/>
      <c r="Z170" s="123">
        <v>35483266.719999999</v>
      </c>
      <c r="AA170" s="123">
        <v>10656480.390000001</v>
      </c>
      <c r="AB170" s="123"/>
      <c r="AC170" s="123"/>
      <c r="AD170" s="88">
        <f t="shared" si="50"/>
        <v>162</v>
      </c>
      <c r="AE170" s="100" t="s">
        <v>86</v>
      </c>
      <c r="AF170" s="92" t="s">
        <v>81</v>
      </c>
      <c r="AG170" s="123"/>
      <c r="AH170" s="123">
        <v>3525998.08</v>
      </c>
      <c r="AI170" s="123"/>
      <c r="AJ170" s="89">
        <f t="shared" si="41"/>
        <v>257868057.80000001</v>
      </c>
      <c r="AK170" s="89">
        <f t="shared" si="42"/>
        <v>91171976.849999994</v>
      </c>
      <c r="AL170" s="88">
        <f t="shared" si="51"/>
        <v>162</v>
      </c>
      <c r="AM170" s="100" t="s">
        <v>86</v>
      </c>
      <c r="AN170" s="92" t="s">
        <v>81</v>
      </c>
      <c r="AO170" s="123"/>
      <c r="AP170" s="123"/>
      <c r="AQ170" s="123"/>
      <c r="AR170" s="89">
        <f t="shared" si="43"/>
        <v>166696080.95000002</v>
      </c>
      <c r="AS170" s="96">
        <f t="shared" si="44"/>
        <v>176303539.48000002</v>
      </c>
      <c r="AT170" s="88">
        <f t="shared" si="52"/>
        <v>162</v>
      </c>
      <c r="AU170" s="100" t="s">
        <v>86</v>
      </c>
      <c r="AV170" s="92" t="s">
        <v>81</v>
      </c>
      <c r="AW170" s="123">
        <v>384352</v>
      </c>
      <c r="AX170" s="123"/>
      <c r="AY170" s="89">
        <f t="shared" si="39"/>
        <v>384352</v>
      </c>
      <c r="AZ170" s="123">
        <v>98300314.079999998</v>
      </c>
      <c r="BA170" s="123"/>
      <c r="BB170" s="123">
        <v>-14827376.789999999</v>
      </c>
      <c r="BC170" s="88">
        <f t="shared" si="53"/>
        <v>162</v>
      </c>
      <c r="BD170" s="100" t="s">
        <v>86</v>
      </c>
      <c r="BE170" s="92" t="s">
        <v>81</v>
      </c>
      <c r="BF170" s="123">
        <v>91572681.189999998</v>
      </c>
      <c r="BG170" s="89">
        <f t="shared" si="40"/>
        <v>76745304.400000006</v>
      </c>
      <c r="BH170" s="123">
        <v>873569</v>
      </c>
      <c r="BI170" s="90"/>
      <c r="BJ170" s="97">
        <f t="shared" si="45"/>
        <v>175919187.48000002</v>
      </c>
      <c r="BK170" s="97">
        <f t="shared" si="46"/>
        <v>176303539.48000002</v>
      </c>
    </row>
    <row r="171" spans="1:63" s="87" customFormat="1" ht="13.9" customHeight="1">
      <c r="A171" s="88">
        <f t="shared" si="47"/>
        <v>163</v>
      </c>
      <c r="B171" s="101"/>
      <c r="C171" s="100" t="s">
        <v>86</v>
      </c>
      <c r="D171" s="92" t="s">
        <v>76</v>
      </c>
      <c r="E171" s="125">
        <v>9060278</v>
      </c>
      <c r="F171" s="92" t="s">
        <v>158</v>
      </c>
      <c r="G171" s="93"/>
      <c r="H171" s="93"/>
      <c r="I171" s="123">
        <v>492306</v>
      </c>
      <c r="J171" s="123">
        <v>21436870.699999999</v>
      </c>
      <c r="K171" s="123"/>
      <c r="L171" s="88">
        <f t="shared" si="48"/>
        <v>163</v>
      </c>
      <c r="M171" s="100" t="s">
        <v>86</v>
      </c>
      <c r="N171" s="92" t="s">
        <v>76</v>
      </c>
      <c r="O171" s="89">
        <f t="shared" si="38"/>
        <v>21929176.699999999</v>
      </c>
      <c r="P171" s="123"/>
      <c r="Q171" s="123">
        <v>185306900</v>
      </c>
      <c r="R171" s="123">
        <v>31815149.629999999</v>
      </c>
      <c r="S171" s="123">
        <v>55979143.43</v>
      </c>
      <c r="T171" s="123">
        <v>49367304.450000003</v>
      </c>
      <c r="U171" s="88">
        <f t="shared" si="49"/>
        <v>163</v>
      </c>
      <c r="V171" s="100" t="s">
        <v>86</v>
      </c>
      <c r="W171" s="92" t="s">
        <v>76</v>
      </c>
      <c r="X171" s="123">
        <v>37320000</v>
      </c>
      <c r="Y171" s="123">
        <v>15044166.9</v>
      </c>
      <c r="Z171" s="123">
        <v>7979091</v>
      </c>
      <c r="AA171" s="123">
        <v>6709535.4800000004</v>
      </c>
      <c r="AB171" s="123"/>
      <c r="AC171" s="123"/>
      <c r="AD171" s="88">
        <f t="shared" si="50"/>
        <v>163</v>
      </c>
      <c r="AE171" s="100" t="s">
        <v>86</v>
      </c>
      <c r="AF171" s="92" t="s">
        <v>76</v>
      </c>
      <c r="AG171" s="123"/>
      <c r="AH171" s="123"/>
      <c r="AI171" s="123"/>
      <c r="AJ171" s="89">
        <f t="shared" si="41"/>
        <v>286585134.43000001</v>
      </c>
      <c r="AK171" s="89">
        <f t="shared" si="42"/>
        <v>102936156.46000001</v>
      </c>
      <c r="AL171" s="88">
        <f t="shared" si="51"/>
        <v>163</v>
      </c>
      <c r="AM171" s="100" t="s">
        <v>86</v>
      </c>
      <c r="AN171" s="92" t="s">
        <v>76</v>
      </c>
      <c r="AO171" s="123">
        <v>1285000</v>
      </c>
      <c r="AP171" s="123">
        <v>599791.81000000006</v>
      </c>
      <c r="AQ171" s="123"/>
      <c r="AR171" s="89">
        <f t="shared" si="43"/>
        <v>184334186.16</v>
      </c>
      <c r="AS171" s="96">
        <f t="shared" si="44"/>
        <v>206263362.85999998</v>
      </c>
      <c r="AT171" s="88">
        <f t="shared" si="52"/>
        <v>163</v>
      </c>
      <c r="AU171" s="100" t="s">
        <v>86</v>
      </c>
      <c r="AV171" s="92" t="s">
        <v>76</v>
      </c>
      <c r="AW171" s="123">
        <v>88000</v>
      </c>
      <c r="AX171" s="123"/>
      <c r="AY171" s="89">
        <f t="shared" si="39"/>
        <v>88000</v>
      </c>
      <c r="AZ171" s="123">
        <v>184278778.19</v>
      </c>
      <c r="BA171" s="123"/>
      <c r="BB171" s="123">
        <v>-28687020.84</v>
      </c>
      <c r="BC171" s="88">
        <f t="shared" si="53"/>
        <v>163</v>
      </c>
      <c r="BD171" s="100" t="s">
        <v>86</v>
      </c>
      <c r="BE171" s="92" t="s">
        <v>76</v>
      </c>
      <c r="BF171" s="123">
        <v>-4438931.99</v>
      </c>
      <c r="BG171" s="89">
        <f t="shared" si="40"/>
        <v>-33125952.829999998</v>
      </c>
      <c r="BH171" s="123">
        <v>55022537.5</v>
      </c>
      <c r="BI171" s="90"/>
      <c r="BJ171" s="97">
        <f t="shared" si="45"/>
        <v>206175362.86000001</v>
      </c>
      <c r="BK171" s="97">
        <f t="shared" si="46"/>
        <v>206263362.86000001</v>
      </c>
    </row>
    <row r="172" spans="1:63" s="87" customFormat="1" ht="13.9" customHeight="1">
      <c r="A172" s="88">
        <f t="shared" si="47"/>
        <v>164</v>
      </c>
      <c r="B172" s="101"/>
      <c r="C172" s="100" t="s">
        <v>86</v>
      </c>
      <c r="D172" s="92" t="s">
        <v>155</v>
      </c>
      <c r="E172" s="125">
        <v>9060278</v>
      </c>
      <c r="F172" s="92" t="s">
        <v>158</v>
      </c>
      <c r="G172" s="93">
        <v>92124.49</v>
      </c>
      <c r="H172" s="93"/>
      <c r="I172" s="123">
        <v>1731444.33</v>
      </c>
      <c r="J172" s="123">
        <v>24038582.5</v>
      </c>
      <c r="K172" s="123"/>
      <c r="L172" s="88">
        <f t="shared" si="48"/>
        <v>164</v>
      </c>
      <c r="M172" s="100" t="s">
        <v>86</v>
      </c>
      <c r="N172" s="92" t="s">
        <v>155</v>
      </c>
      <c r="O172" s="89">
        <f t="shared" si="38"/>
        <v>25862151.32</v>
      </c>
      <c r="P172" s="123"/>
      <c r="Q172" s="123"/>
      <c r="R172" s="123"/>
      <c r="S172" s="123">
        <v>5347500</v>
      </c>
      <c r="T172" s="123">
        <v>3852742.54</v>
      </c>
      <c r="U172" s="88">
        <f t="shared" si="49"/>
        <v>164</v>
      </c>
      <c r="V172" s="100" t="s">
        <v>86</v>
      </c>
      <c r="W172" s="92" t="s">
        <v>155</v>
      </c>
      <c r="X172" s="123"/>
      <c r="Y172" s="123"/>
      <c r="Z172" s="123"/>
      <c r="AA172" s="123"/>
      <c r="AB172" s="123"/>
      <c r="AC172" s="123"/>
      <c r="AD172" s="88">
        <f t="shared" si="50"/>
        <v>164</v>
      </c>
      <c r="AE172" s="100" t="s">
        <v>86</v>
      </c>
      <c r="AF172" s="92" t="s">
        <v>155</v>
      </c>
      <c r="AG172" s="123"/>
      <c r="AH172" s="123"/>
      <c r="AI172" s="123"/>
      <c r="AJ172" s="89">
        <f t="shared" si="41"/>
        <v>5347500</v>
      </c>
      <c r="AK172" s="89">
        <f t="shared" si="42"/>
        <v>3852742.54</v>
      </c>
      <c r="AL172" s="88">
        <f t="shared" si="51"/>
        <v>164</v>
      </c>
      <c r="AM172" s="100" t="s">
        <v>86</v>
      </c>
      <c r="AN172" s="92" t="s">
        <v>155</v>
      </c>
      <c r="AO172" s="123"/>
      <c r="AP172" s="123"/>
      <c r="AQ172" s="123"/>
      <c r="AR172" s="89">
        <f t="shared" si="43"/>
        <v>1494757.46</v>
      </c>
      <c r="AS172" s="96">
        <f t="shared" si="44"/>
        <v>27356908.780000001</v>
      </c>
      <c r="AT172" s="88">
        <f t="shared" si="52"/>
        <v>164</v>
      </c>
      <c r="AU172" s="100" t="s">
        <v>86</v>
      </c>
      <c r="AV172" s="92" t="s">
        <v>155</v>
      </c>
      <c r="AW172" s="123">
        <v>2003350.05</v>
      </c>
      <c r="AX172" s="123"/>
      <c r="AY172" s="89">
        <f t="shared" si="39"/>
        <v>2003350.05</v>
      </c>
      <c r="AZ172" s="123">
        <v>5505026</v>
      </c>
      <c r="BA172" s="123"/>
      <c r="BB172" s="123">
        <v>19028245.98</v>
      </c>
      <c r="BC172" s="88">
        <f t="shared" si="53"/>
        <v>164</v>
      </c>
      <c r="BD172" s="100" t="s">
        <v>86</v>
      </c>
      <c r="BE172" s="92" t="s">
        <v>155</v>
      </c>
      <c r="BF172" s="123">
        <v>820286.75</v>
      </c>
      <c r="BG172" s="89">
        <f t="shared" si="40"/>
        <v>19848532.73</v>
      </c>
      <c r="BH172" s="123"/>
      <c r="BI172" s="90"/>
      <c r="BJ172" s="97">
        <f t="shared" si="45"/>
        <v>25353558.73</v>
      </c>
      <c r="BK172" s="97">
        <f t="shared" si="46"/>
        <v>27356908.780000001</v>
      </c>
    </row>
    <row r="173" spans="1:63" s="87" customFormat="1" ht="13.9" customHeight="1">
      <c r="A173" s="88">
        <f t="shared" si="47"/>
        <v>165</v>
      </c>
      <c r="B173" s="101"/>
      <c r="C173" s="92" t="s">
        <v>98</v>
      </c>
      <c r="D173" s="92" t="s">
        <v>78</v>
      </c>
      <c r="E173" s="88">
        <v>9060162</v>
      </c>
      <c r="F173" s="92" t="s">
        <v>158</v>
      </c>
      <c r="G173" s="93">
        <v>14500</v>
      </c>
      <c r="H173" s="93"/>
      <c r="I173" s="123">
        <v>645655.66</v>
      </c>
      <c r="J173" s="123">
        <v>41090610</v>
      </c>
      <c r="K173" s="123"/>
      <c r="L173" s="88">
        <f t="shared" si="48"/>
        <v>165</v>
      </c>
      <c r="M173" s="92" t="s">
        <v>98</v>
      </c>
      <c r="N173" s="92" t="s">
        <v>78</v>
      </c>
      <c r="O173" s="89">
        <f t="shared" si="38"/>
        <v>41750765.659999996</v>
      </c>
      <c r="P173" s="123"/>
      <c r="Q173" s="123">
        <v>1601134218</v>
      </c>
      <c r="R173" s="123">
        <v>363815001.63</v>
      </c>
      <c r="S173" s="123">
        <v>131856515.44</v>
      </c>
      <c r="T173" s="123">
        <v>83404567.079999998</v>
      </c>
      <c r="U173" s="88">
        <f t="shared" si="49"/>
        <v>165</v>
      </c>
      <c r="V173" s="92" t="s">
        <v>98</v>
      </c>
      <c r="W173" s="92" t="s">
        <v>78</v>
      </c>
      <c r="X173" s="123">
        <v>77424650</v>
      </c>
      <c r="Y173" s="123">
        <v>42262303.140000001</v>
      </c>
      <c r="Z173" s="123">
        <v>79460385.489999995</v>
      </c>
      <c r="AA173" s="123">
        <v>14631755.02</v>
      </c>
      <c r="AB173" s="123"/>
      <c r="AC173" s="123"/>
      <c r="AD173" s="88">
        <f t="shared" si="50"/>
        <v>165</v>
      </c>
      <c r="AE173" s="92" t="s">
        <v>98</v>
      </c>
      <c r="AF173" s="92" t="s">
        <v>78</v>
      </c>
      <c r="AG173" s="123"/>
      <c r="AH173" s="123"/>
      <c r="AI173" s="123"/>
      <c r="AJ173" s="89">
        <f t="shared" si="41"/>
        <v>1889875768.9300001</v>
      </c>
      <c r="AK173" s="89">
        <f t="shared" si="42"/>
        <v>504113626.86999995</v>
      </c>
      <c r="AL173" s="88">
        <f t="shared" si="51"/>
        <v>165</v>
      </c>
      <c r="AM173" s="92" t="s">
        <v>98</v>
      </c>
      <c r="AN173" s="92" t="s">
        <v>78</v>
      </c>
      <c r="AO173" s="123">
        <v>1642500</v>
      </c>
      <c r="AP173" s="123">
        <v>661666.47</v>
      </c>
      <c r="AQ173" s="123"/>
      <c r="AR173" s="89">
        <f t="shared" si="43"/>
        <v>1386742975.5900002</v>
      </c>
      <c r="AS173" s="96">
        <f t="shared" si="44"/>
        <v>1428493741.2500002</v>
      </c>
      <c r="AT173" s="88">
        <f t="shared" si="52"/>
        <v>165</v>
      </c>
      <c r="AU173" s="92" t="s">
        <v>98</v>
      </c>
      <c r="AV173" s="92" t="s">
        <v>78</v>
      </c>
      <c r="AW173" s="123">
        <v>8476621.6099999994</v>
      </c>
      <c r="AX173" s="123"/>
      <c r="AY173" s="89">
        <f t="shared" si="39"/>
        <v>8476621.6099999994</v>
      </c>
      <c r="AZ173" s="123">
        <v>284451936.62</v>
      </c>
      <c r="BA173" s="123"/>
      <c r="BB173" s="123">
        <v>929118209.10000002</v>
      </c>
      <c r="BC173" s="88">
        <f t="shared" si="53"/>
        <v>165</v>
      </c>
      <c r="BD173" s="92" t="s">
        <v>98</v>
      </c>
      <c r="BE173" s="92" t="s">
        <v>78</v>
      </c>
      <c r="BF173" s="123">
        <v>44247585.759999998</v>
      </c>
      <c r="BG173" s="89">
        <f t="shared" si="40"/>
        <v>973365794.86000001</v>
      </c>
      <c r="BH173" s="123">
        <v>162199388.16</v>
      </c>
      <c r="BI173" s="90"/>
      <c r="BJ173" s="97">
        <f t="shared" si="45"/>
        <v>1420017119.6400001</v>
      </c>
      <c r="BK173" s="97">
        <f t="shared" si="46"/>
        <v>1428493741.25</v>
      </c>
    </row>
    <row r="174" spans="1:63" s="87" customFormat="1" ht="13.9" customHeight="1">
      <c r="A174" s="88">
        <f t="shared" si="47"/>
        <v>166</v>
      </c>
      <c r="B174" s="101"/>
      <c r="C174" s="92" t="s">
        <v>98</v>
      </c>
      <c r="D174" s="92" t="s">
        <v>90</v>
      </c>
      <c r="E174" s="88">
        <v>9060162</v>
      </c>
      <c r="F174" s="92" t="s">
        <v>158</v>
      </c>
      <c r="G174" s="93"/>
      <c r="H174" s="93"/>
      <c r="I174" s="123"/>
      <c r="J174" s="123">
        <v>480932</v>
      </c>
      <c r="K174" s="123"/>
      <c r="L174" s="88">
        <f t="shared" si="48"/>
        <v>166</v>
      </c>
      <c r="M174" s="92" t="s">
        <v>98</v>
      </c>
      <c r="N174" s="92" t="s">
        <v>90</v>
      </c>
      <c r="O174" s="89">
        <f t="shared" si="38"/>
        <v>480932</v>
      </c>
      <c r="P174" s="123"/>
      <c r="Q174" s="123"/>
      <c r="R174" s="123"/>
      <c r="S174" s="123">
        <v>5118350</v>
      </c>
      <c r="T174" s="123">
        <v>2034172.08</v>
      </c>
      <c r="U174" s="88">
        <f t="shared" si="49"/>
        <v>166</v>
      </c>
      <c r="V174" s="92" t="s">
        <v>98</v>
      </c>
      <c r="W174" s="92" t="s">
        <v>90</v>
      </c>
      <c r="X174" s="123"/>
      <c r="Y174" s="123"/>
      <c r="Z174" s="123">
        <v>1323000</v>
      </c>
      <c r="AA174" s="123">
        <v>664458.15</v>
      </c>
      <c r="AB174" s="123"/>
      <c r="AC174" s="123"/>
      <c r="AD174" s="88">
        <f t="shared" si="50"/>
        <v>166</v>
      </c>
      <c r="AE174" s="92" t="s">
        <v>98</v>
      </c>
      <c r="AF174" s="92" t="s">
        <v>90</v>
      </c>
      <c r="AG174" s="123"/>
      <c r="AH174" s="123"/>
      <c r="AI174" s="123"/>
      <c r="AJ174" s="89">
        <f t="shared" si="41"/>
        <v>6441350</v>
      </c>
      <c r="AK174" s="89">
        <f t="shared" si="42"/>
        <v>2698630.23</v>
      </c>
      <c r="AL174" s="88">
        <f t="shared" si="51"/>
        <v>166</v>
      </c>
      <c r="AM174" s="92" t="s">
        <v>98</v>
      </c>
      <c r="AN174" s="92" t="s">
        <v>90</v>
      </c>
      <c r="AO174" s="123"/>
      <c r="AP174" s="123"/>
      <c r="AQ174" s="123"/>
      <c r="AR174" s="89">
        <f t="shared" si="43"/>
        <v>3742719.77</v>
      </c>
      <c r="AS174" s="96">
        <f t="shared" si="44"/>
        <v>4223651.7699999996</v>
      </c>
      <c r="AT174" s="88">
        <f t="shared" si="52"/>
        <v>166</v>
      </c>
      <c r="AU174" s="92" t="s">
        <v>98</v>
      </c>
      <c r="AV174" s="92" t="s">
        <v>90</v>
      </c>
      <c r="AW174" s="123">
        <v>29728.73</v>
      </c>
      <c r="AX174" s="123"/>
      <c r="AY174" s="89">
        <f t="shared" si="39"/>
        <v>29728.73</v>
      </c>
      <c r="AZ174" s="123">
        <v>2359880</v>
      </c>
      <c r="BA174" s="123"/>
      <c r="BB174" s="123">
        <v>-68682.67</v>
      </c>
      <c r="BC174" s="88">
        <f t="shared" si="53"/>
        <v>166</v>
      </c>
      <c r="BD174" s="92" t="s">
        <v>98</v>
      </c>
      <c r="BE174" s="92" t="s">
        <v>90</v>
      </c>
      <c r="BF174" s="123">
        <v>1902725.71</v>
      </c>
      <c r="BG174" s="89">
        <f t="shared" si="40"/>
        <v>1834043.04</v>
      </c>
      <c r="BH174" s="123"/>
      <c r="BI174" s="90"/>
      <c r="BJ174" s="97">
        <f t="shared" si="45"/>
        <v>4193923.04</v>
      </c>
      <c r="BK174" s="97">
        <f t="shared" si="46"/>
        <v>4223651.7700000005</v>
      </c>
    </row>
    <row r="175" spans="1:63" s="87" customFormat="1" ht="13.9" customHeight="1">
      <c r="A175" s="88">
        <f t="shared" si="47"/>
        <v>167</v>
      </c>
      <c r="B175" s="101"/>
      <c r="C175" s="92" t="s">
        <v>98</v>
      </c>
      <c r="D175" s="92" t="s">
        <v>74</v>
      </c>
      <c r="E175" s="88">
        <v>9060189</v>
      </c>
      <c r="F175" s="92" t="s">
        <v>158</v>
      </c>
      <c r="G175" s="93"/>
      <c r="H175" s="93"/>
      <c r="I175" s="123"/>
      <c r="J175" s="123">
        <v>40117007.18</v>
      </c>
      <c r="K175" s="123"/>
      <c r="L175" s="88">
        <f t="shared" si="48"/>
        <v>167</v>
      </c>
      <c r="M175" s="92" t="s">
        <v>98</v>
      </c>
      <c r="N175" s="92" t="s">
        <v>74</v>
      </c>
      <c r="O175" s="89">
        <f t="shared" si="38"/>
        <v>40117007.18</v>
      </c>
      <c r="P175" s="123"/>
      <c r="Q175" s="123">
        <v>1243801654</v>
      </c>
      <c r="R175" s="123">
        <v>482354813.33999997</v>
      </c>
      <c r="S175" s="123">
        <v>111205269</v>
      </c>
      <c r="T175" s="123">
        <v>63570500.869999997</v>
      </c>
      <c r="U175" s="88">
        <f t="shared" si="49"/>
        <v>167</v>
      </c>
      <c r="V175" s="92" t="s">
        <v>98</v>
      </c>
      <c r="W175" s="92" t="s">
        <v>74</v>
      </c>
      <c r="X175" s="123"/>
      <c r="Y175" s="123"/>
      <c r="Z175" s="123">
        <v>33658171.659999996</v>
      </c>
      <c r="AA175" s="123">
        <v>13292529.58</v>
      </c>
      <c r="AB175" s="123"/>
      <c r="AC175" s="123">
        <v>8618539.5399999991</v>
      </c>
      <c r="AD175" s="88">
        <f t="shared" si="50"/>
        <v>167</v>
      </c>
      <c r="AE175" s="92" t="s">
        <v>98</v>
      </c>
      <c r="AF175" s="92" t="s">
        <v>74</v>
      </c>
      <c r="AG175" s="123"/>
      <c r="AH175" s="123">
        <v>11798860</v>
      </c>
      <c r="AI175" s="123">
        <v>9013734.0600000005</v>
      </c>
      <c r="AJ175" s="89">
        <f t="shared" si="41"/>
        <v>1409082494.2</v>
      </c>
      <c r="AK175" s="89">
        <f t="shared" si="42"/>
        <v>568231577.8499999</v>
      </c>
      <c r="AL175" s="88">
        <f t="shared" si="51"/>
        <v>167</v>
      </c>
      <c r="AM175" s="92" t="s">
        <v>98</v>
      </c>
      <c r="AN175" s="92" t="s">
        <v>74</v>
      </c>
      <c r="AO175" s="123">
        <v>784500</v>
      </c>
      <c r="AP175" s="123">
        <v>784500</v>
      </c>
      <c r="AQ175" s="123"/>
      <c r="AR175" s="89">
        <f t="shared" si="43"/>
        <v>840850916.35000014</v>
      </c>
      <c r="AS175" s="96">
        <f t="shared" si="44"/>
        <v>880967923.53000009</v>
      </c>
      <c r="AT175" s="88">
        <f t="shared" si="52"/>
        <v>167</v>
      </c>
      <c r="AU175" s="92" t="s">
        <v>98</v>
      </c>
      <c r="AV175" s="92" t="s">
        <v>74</v>
      </c>
      <c r="AW175" s="123">
        <v>0</v>
      </c>
      <c r="AX175" s="123"/>
      <c r="AY175" s="89">
        <f t="shared" si="39"/>
        <v>0</v>
      </c>
      <c r="AZ175" s="123">
        <v>533162368.54000002</v>
      </c>
      <c r="BA175" s="123"/>
      <c r="BB175" s="123">
        <v>-119338444.66</v>
      </c>
      <c r="BC175" s="88">
        <f t="shared" si="53"/>
        <v>167</v>
      </c>
      <c r="BD175" s="92" t="s">
        <v>98</v>
      </c>
      <c r="BE175" s="92" t="s">
        <v>74</v>
      </c>
      <c r="BF175" s="123">
        <v>-11412197.41</v>
      </c>
      <c r="BG175" s="89">
        <f t="shared" si="40"/>
        <v>-130750642.06999999</v>
      </c>
      <c r="BH175" s="123">
        <v>478556197.06</v>
      </c>
      <c r="BI175" s="90"/>
      <c r="BJ175" s="97">
        <f t="shared" si="45"/>
        <v>880967923.52999997</v>
      </c>
      <c r="BK175" s="97">
        <f t="shared" si="46"/>
        <v>880967923.52999997</v>
      </c>
    </row>
    <row r="176" spans="1:63" s="87" customFormat="1" ht="13.9" customHeight="1">
      <c r="A176" s="88">
        <f t="shared" si="47"/>
        <v>168</v>
      </c>
      <c r="B176" s="101"/>
      <c r="C176" s="92" t="s">
        <v>98</v>
      </c>
      <c r="D176" s="92" t="s">
        <v>87</v>
      </c>
      <c r="E176" s="88">
        <v>9060197</v>
      </c>
      <c r="F176" s="92" t="s">
        <v>158</v>
      </c>
      <c r="G176" s="93"/>
      <c r="H176" s="93"/>
      <c r="I176" s="123"/>
      <c r="J176" s="123">
        <v>14281672.199999999</v>
      </c>
      <c r="K176" s="123"/>
      <c r="L176" s="88">
        <f t="shared" si="48"/>
        <v>168</v>
      </c>
      <c r="M176" s="92" t="s">
        <v>98</v>
      </c>
      <c r="N176" s="92" t="s">
        <v>87</v>
      </c>
      <c r="O176" s="89">
        <f t="shared" si="38"/>
        <v>14281672.199999999</v>
      </c>
      <c r="P176" s="123"/>
      <c r="Q176" s="123">
        <v>520520000</v>
      </c>
      <c r="R176" s="123">
        <v>320987334.18000001</v>
      </c>
      <c r="S176" s="123">
        <v>43006434</v>
      </c>
      <c r="T176" s="123">
        <v>19353447.300000001</v>
      </c>
      <c r="U176" s="88">
        <f t="shared" si="49"/>
        <v>168</v>
      </c>
      <c r="V176" s="92" t="s">
        <v>98</v>
      </c>
      <c r="W176" s="92" t="s">
        <v>87</v>
      </c>
      <c r="X176" s="123"/>
      <c r="Y176" s="123"/>
      <c r="Z176" s="123">
        <v>4381230</v>
      </c>
      <c r="AA176" s="123">
        <v>1375007.44</v>
      </c>
      <c r="AB176" s="123"/>
      <c r="AC176" s="123"/>
      <c r="AD176" s="88">
        <f t="shared" si="50"/>
        <v>168</v>
      </c>
      <c r="AE176" s="92" t="s">
        <v>98</v>
      </c>
      <c r="AF176" s="92" t="s">
        <v>87</v>
      </c>
      <c r="AG176" s="123"/>
      <c r="AH176" s="123">
        <v>305250</v>
      </c>
      <c r="AI176" s="123">
        <v>277268.7</v>
      </c>
      <c r="AJ176" s="89">
        <f t="shared" si="41"/>
        <v>568212914</v>
      </c>
      <c r="AK176" s="89">
        <f t="shared" si="42"/>
        <v>341993057.62</v>
      </c>
      <c r="AL176" s="88">
        <f t="shared" si="51"/>
        <v>168</v>
      </c>
      <c r="AM176" s="92" t="s">
        <v>98</v>
      </c>
      <c r="AN176" s="92" t="s">
        <v>87</v>
      </c>
      <c r="AO176" s="123">
        <v>628000</v>
      </c>
      <c r="AP176" s="123">
        <v>628000</v>
      </c>
      <c r="AQ176" s="123"/>
      <c r="AR176" s="89">
        <f t="shared" si="43"/>
        <v>226219856.38</v>
      </c>
      <c r="AS176" s="96">
        <f t="shared" si="44"/>
        <v>240501528.57999998</v>
      </c>
      <c r="AT176" s="88">
        <f t="shared" si="52"/>
        <v>168</v>
      </c>
      <c r="AU176" s="92" t="s">
        <v>98</v>
      </c>
      <c r="AV176" s="92" t="s">
        <v>87</v>
      </c>
      <c r="AW176" s="123"/>
      <c r="AX176" s="123"/>
      <c r="AY176" s="89">
        <f t="shared" si="39"/>
        <v>0</v>
      </c>
      <c r="AZ176" s="123">
        <v>220622753.55000001</v>
      </c>
      <c r="BA176" s="123"/>
      <c r="BB176" s="123">
        <v>-57617415.090000004</v>
      </c>
      <c r="BC176" s="88">
        <f t="shared" si="53"/>
        <v>168</v>
      </c>
      <c r="BD176" s="92" t="s">
        <v>98</v>
      </c>
      <c r="BE176" s="92" t="s">
        <v>87</v>
      </c>
      <c r="BF176" s="123">
        <v>-6644210.8799999999</v>
      </c>
      <c r="BG176" s="89">
        <f t="shared" si="40"/>
        <v>-64261625.970000006</v>
      </c>
      <c r="BH176" s="123">
        <v>84140401</v>
      </c>
      <c r="BI176" s="90"/>
      <c r="BJ176" s="97">
        <f t="shared" si="45"/>
        <v>240501528.58000001</v>
      </c>
      <c r="BK176" s="97">
        <f t="shared" si="46"/>
        <v>240501528.58000001</v>
      </c>
    </row>
    <row r="177" spans="1:63" s="87" customFormat="1" ht="13.9" customHeight="1">
      <c r="A177" s="88">
        <f t="shared" si="47"/>
        <v>169</v>
      </c>
      <c r="B177" s="101"/>
      <c r="C177" s="92" t="s">
        <v>98</v>
      </c>
      <c r="D177" s="92" t="s">
        <v>81</v>
      </c>
      <c r="E177" s="88">
        <v>9060227</v>
      </c>
      <c r="F177" s="92" t="s">
        <v>158</v>
      </c>
      <c r="G177" s="93"/>
      <c r="H177" s="93"/>
      <c r="I177" s="123"/>
      <c r="J177" s="123">
        <v>4961702</v>
      </c>
      <c r="K177" s="123"/>
      <c r="L177" s="88">
        <f t="shared" si="48"/>
        <v>169</v>
      </c>
      <c r="M177" s="92" t="s">
        <v>98</v>
      </c>
      <c r="N177" s="92" t="s">
        <v>81</v>
      </c>
      <c r="O177" s="89">
        <f t="shared" si="38"/>
        <v>4961702</v>
      </c>
      <c r="P177" s="123"/>
      <c r="Q177" s="123">
        <v>426771600</v>
      </c>
      <c r="R177" s="123">
        <v>248042967.86000001</v>
      </c>
      <c r="S177" s="123">
        <v>12260198</v>
      </c>
      <c r="T177" s="123">
        <v>11214956.16</v>
      </c>
      <c r="U177" s="88">
        <f t="shared" si="49"/>
        <v>169</v>
      </c>
      <c r="V177" s="92" t="s">
        <v>98</v>
      </c>
      <c r="W177" s="92" t="s">
        <v>81</v>
      </c>
      <c r="X177" s="123"/>
      <c r="Y177" s="123"/>
      <c r="Z177" s="123">
        <v>4224299</v>
      </c>
      <c r="AA177" s="123">
        <v>1858532.45</v>
      </c>
      <c r="AB177" s="123"/>
      <c r="AC177" s="123">
        <v>6919166</v>
      </c>
      <c r="AD177" s="88">
        <f t="shared" si="50"/>
        <v>169</v>
      </c>
      <c r="AE177" s="92" t="s">
        <v>98</v>
      </c>
      <c r="AF177" s="92" t="s">
        <v>81</v>
      </c>
      <c r="AG177" s="123"/>
      <c r="AH177" s="123">
        <v>4203867.0999999996</v>
      </c>
      <c r="AI177" s="123">
        <v>4203867.0999999996</v>
      </c>
      <c r="AJ177" s="89">
        <f t="shared" si="41"/>
        <v>454379130.10000002</v>
      </c>
      <c r="AK177" s="89">
        <f t="shared" si="42"/>
        <v>265320323.56999999</v>
      </c>
      <c r="AL177" s="88">
        <f t="shared" si="51"/>
        <v>169</v>
      </c>
      <c r="AM177" s="92" t="s">
        <v>98</v>
      </c>
      <c r="AN177" s="92" t="s">
        <v>81</v>
      </c>
      <c r="AO177" s="123">
        <v>50000</v>
      </c>
      <c r="AP177" s="123">
        <v>50000</v>
      </c>
      <c r="AQ177" s="123"/>
      <c r="AR177" s="89">
        <f t="shared" si="43"/>
        <v>189058806.53000003</v>
      </c>
      <c r="AS177" s="96">
        <f t="shared" si="44"/>
        <v>194020508.53000003</v>
      </c>
      <c r="AT177" s="88">
        <f t="shared" si="52"/>
        <v>169</v>
      </c>
      <c r="AU177" s="92" t="s">
        <v>98</v>
      </c>
      <c r="AV177" s="92" t="s">
        <v>81</v>
      </c>
      <c r="AW177" s="123"/>
      <c r="AX177" s="123"/>
      <c r="AY177" s="89">
        <f t="shared" si="39"/>
        <v>0</v>
      </c>
      <c r="AZ177" s="123">
        <v>117854539</v>
      </c>
      <c r="BA177" s="123"/>
      <c r="BB177" s="123">
        <v>-99621783.049999997</v>
      </c>
      <c r="BC177" s="88">
        <f t="shared" si="53"/>
        <v>169</v>
      </c>
      <c r="BD177" s="92" t="s">
        <v>98</v>
      </c>
      <c r="BE177" s="92" t="s">
        <v>81</v>
      </c>
      <c r="BF177" s="123">
        <v>21216835.48</v>
      </c>
      <c r="BG177" s="89">
        <f t="shared" si="40"/>
        <v>-78404947.569999993</v>
      </c>
      <c r="BH177" s="123">
        <v>154570917.09999999</v>
      </c>
      <c r="BI177" s="90"/>
      <c r="BJ177" s="97">
        <f t="shared" si="45"/>
        <v>194020508.53</v>
      </c>
      <c r="BK177" s="97">
        <f t="shared" si="46"/>
        <v>194020508.53</v>
      </c>
    </row>
    <row r="178" spans="1:63" s="87" customFormat="1" ht="13.9" customHeight="1">
      <c r="A178" s="88">
        <f t="shared" si="47"/>
        <v>170</v>
      </c>
      <c r="B178" s="101"/>
      <c r="C178" s="92" t="s">
        <v>98</v>
      </c>
      <c r="D178" s="92" t="s">
        <v>76</v>
      </c>
      <c r="E178" s="88">
        <v>9060219</v>
      </c>
      <c r="F178" s="92" t="s">
        <v>158</v>
      </c>
      <c r="G178" s="93">
        <v>0</v>
      </c>
      <c r="H178" s="93"/>
      <c r="I178" s="123">
        <v>152411</v>
      </c>
      <c r="J178" s="123">
        <v>10862720.09</v>
      </c>
      <c r="K178" s="123"/>
      <c r="L178" s="88">
        <f t="shared" si="48"/>
        <v>170</v>
      </c>
      <c r="M178" s="92" t="s">
        <v>98</v>
      </c>
      <c r="N178" s="92" t="s">
        <v>76</v>
      </c>
      <c r="O178" s="89">
        <f t="shared" si="38"/>
        <v>11015131.09</v>
      </c>
      <c r="P178" s="123"/>
      <c r="Q178" s="123">
        <v>298492800</v>
      </c>
      <c r="R178" s="123">
        <v>165461845.84999999</v>
      </c>
      <c r="S178" s="123">
        <v>67400880.469999999</v>
      </c>
      <c r="T178" s="123">
        <v>42080139.369999997</v>
      </c>
      <c r="U178" s="88">
        <f t="shared" si="49"/>
        <v>170</v>
      </c>
      <c r="V178" s="92" t="s">
        <v>98</v>
      </c>
      <c r="W178" s="92" t="s">
        <v>76</v>
      </c>
      <c r="X178" s="123">
        <v>21912143</v>
      </c>
      <c r="Y178" s="123">
        <v>11074394.92</v>
      </c>
      <c r="Z178" s="123">
        <v>17707389.809999999</v>
      </c>
      <c r="AA178" s="123">
        <v>10780937.52</v>
      </c>
      <c r="AB178" s="123"/>
      <c r="AC178" s="123"/>
      <c r="AD178" s="88">
        <f t="shared" si="50"/>
        <v>170</v>
      </c>
      <c r="AE178" s="92" t="s">
        <v>98</v>
      </c>
      <c r="AF178" s="92" t="s">
        <v>76</v>
      </c>
      <c r="AG178" s="123"/>
      <c r="AH178" s="123"/>
      <c r="AI178" s="123"/>
      <c r="AJ178" s="89">
        <f t="shared" si="41"/>
        <v>405513213.28000003</v>
      </c>
      <c r="AK178" s="89">
        <f t="shared" si="42"/>
        <v>229397317.66</v>
      </c>
      <c r="AL178" s="88">
        <f t="shared" si="51"/>
        <v>170</v>
      </c>
      <c r="AM178" s="92" t="s">
        <v>98</v>
      </c>
      <c r="AN178" s="92" t="s">
        <v>76</v>
      </c>
      <c r="AO178" s="123">
        <v>1221719</v>
      </c>
      <c r="AP178" s="123">
        <v>870469.22</v>
      </c>
      <c r="AQ178" s="123"/>
      <c r="AR178" s="89">
        <f t="shared" si="43"/>
        <v>176467145.40000004</v>
      </c>
      <c r="AS178" s="96">
        <f t="shared" si="44"/>
        <v>187482276.49000004</v>
      </c>
      <c r="AT178" s="88">
        <f t="shared" si="52"/>
        <v>170</v>
      </c>
      <c r="AU178" s="92" t="s">
        <v>98</v>
      </c>
      <c r="AV178" s="92" t="s">
        <v>76</v>
      </c>
      <c r="AW178" s="123">
        <v>7492</v>
      </c>
      <c r="AX178" s="123"/>
      <c r="AY178" s="89">
        <f t="shared" si="39"/>
        <v>7492</v>
      </c>
      <c r="AZ178" s="123">
        <v>76952679.930000007</v>
      </c>
      <c r="BA178" s="123"/>
      <c r="BB178" s="123">
        <v>-20271407.440000001</v>
      </c>
      <c r="BC178" s="88">
        <f t="shared" si="53"/>
        <v>170</v>
      </c>
      <c r="BD178" s="92" t="s">
        <v>98</v>
      </c>
      <c r="BE178" s="92" t="s">
        <v>76</v>
      </c>
      <c r="BF178" s="123">
        <v>-12936643.800000001</v>
      </c>
      <c r="BG178" s="89">
        <f t="shared" si="40"/>
        <v>-33208051.240000002</v>
      </c>
      <c r="BH178" s="123">
        <v>143730155.80000001</v>
      </c>
      <c r="BI178" s="90"/>
      <c r="BJ178" s="97">
        <f t="shared" si="45"/>
        <v>187474784.49000001</v>
      </c>
      <c r="BK178" s="97">
        <f t="shared" si="46"/>
        <v>187482276.49000001</v>
      </c>
    </row>
    <row r="179" spans="1:63" s="87" customFormat="1" ht="13.9" customHeight="1">
      <c r="A179" s="88">
        <f t="shared" si="47"/>
        <v>171</v>
      </c>
      <c r="B179" s="101"/>
      <c r="C179" s="92" t="s">
        <v>98</v>
      </c>
      <c r="D179" s="92" t="s">
        <v>155</v>
      </c>
      <c r="E179" s="88">
        <v>9060219</v>
      </c>
      <c r="F179" s="92" t="s">
        <v>158</v>
      </c>
      <c r="G179" s="93">
        <v>20794548.539999999</v>
      </c>
      <c r="H179" s="93"/>
      <c r="I179" s="123">
        <v>1791926.94</v>
      </c>
      <c r="J179" s="123">
        <v>10610455.68</v>
      </c>
      <c r="K179" s="123"/>
      <c r="L179" s="88">
        <f t="shared" si="48"/>
        <v>171</v>
      </c>
      <c r="M179" s="92" t="s">
        <v>98</v>
      </c>
      <c r="N179" s="92" t="s">
        <v>155</v>
      </c>
      <c r="O179" s="89">
        <f t="shared" si="38"/>
        <v>33196931.16</v>
      </c>
      <c r="P179" s="123"/>
      <c r="Q179" s="123"/>
      <c r="R179" s="123"/>
      <c r="S179" s="123">
        <v>2290150</v>
      </c>
      <c r="T179" s="123">
        <v>1080472.1100000001</v>
      </c>
      <c r="U179" s="88">
        <f t="shared" si="49"/>
        <v>171</v>
      </c>
      <c r="V179" s="92" t="s">
        <v>98</v>
      </c>
      <c r="W179" s="92" t="s">
        <v>155</v>
      </c>
      <c r="X179" s="123"/>
      <c r="Y179" s="123"/>
      <c r="Z179" s="123">
        <v>1217850</v>
      </c>
      <c r="AA179" s="123">
        <v>520165.11</v>
      </c>
      <c r="AB179" s="123"/>
      <c r="AC179" s="123"/>
      <c r="AD179" s="88">
        <f t="shared" si="50"/>
        <v>171</v>
      </c>
      <c r="AE179" s="92" t="s">
        <v>98</v>
      </c>
      <c r="AF179" s="92" t="s">
        <v>155</v>
      </c>
      <c r="AG179" s="123"/>
      <c r="AH179" s="123"/>
      <c r="AI179" s="123"/>
      <c r="AJ179" s="89">
        <f t="shared" si="41"/>
        <v>3508000</v>
      </c>
      <c r="AK179" s="89">
        <f t="shared" si="42"/>
        <v>1600637.2200000002</v>
      </c>
      <c r="AL179" s="88">
        <f t="shared" si="51"/>
        <v>171</v>
      </c>
      <c r="AM179" s="92" t="s">
        <v>98</v>
      </c>
      <c r="AN179" s="92" t="s">
        <v>155</v>
      </c>
      <c r="AO179" s="123">
        <v>1628535</v>
      </c>
      <c r="AP179" s="123">
        <v>850691.88</v>
      </c>
      <c r="AQ179" s="123"/>
      <c r="AR179" s="89">
        <f t="shared" si="43"/>
        <v>2685205.9</v>
      </c>
      <c r="AS179" s="96">
        <f t="shared" si="44"/>
        <v>35882137.060000002</v>
      </c>
      <c r="AT179" s="88">
        <f t="shared" si="52"/>
        <v>171</v>
      </c>
      <c r="AU179" s="92" t="s">
        <v>98</v>
      </c>
      <c r="AV179" s="92" t="s">
        <v>155</v>
      </c>
      <c r="AW179" s="123">
        <v>76790.98</v>
      </c>
      <c r="AX179" s="123"/>
      <c r="AY179" s="89">
        <f t="shared" si="39"/>
        <v>76790.98</v>
      </c>
      <c r="AZ179" s="123">
        <v>3792400</v>
      </c>
      <c r="BA179" s="123"/>
      <c r="BB179" s="123">
        <v>18692203.210000001</v>
      </c>
      <c r="BC179" s="88">
        <f t="shared" si="53"/>
        <v>171</v>
      </c>
      <c r="BD179" s="92" t="s">
        <v>98</v>
      </c>
      <c r="BE179" s="92" t="s">
        <v>155</v>
      </c>
      <c r="BF179" s="123">
        <v>13320742.869999999</v>
      </c>
      <c r="BG179" s="89">
        <f t="shared" si="40"/>
        <v>32012946.079999998</v>
      </c>
      <c r="BH179" s="123"/>
      <c r="BI179" s="90"/>
      <c r="BJ179" s="97">
        <f t="shared" si="45"/>
        <v>35805346.079999998</v>
      </c>
      <c r="BK179" s="97">
        <f t="shared" si="46"/>
        <v>35882137.059999995</v>
      </c>
    </row>
    <row r="180" spans="1:63" s="87" customFormat="1" ht="13.9" customHeight="1">
      <c r="A180" s="88">
        <f t="shared" si="47"/>
        <v>172</v>
      </c>
      <c r="B180" s="101"/>
      <c r="C180" s="100" t="s">
        <v>100</v>
      </c>
      <c r="D180" s="100" t="s">
        <v>79</v>
      </c>
      <c r="E180" s="125">
        <v>9060308</v>
      </c>
      <c r="F180" s="92" t="s">
        <v>158</v>
      </c>
      <c r="G180" s="93"/>
      <c r="H180" s="93"/>
      <c r="I180" s="123">
        <v>2079900</v>
      </c>
      <c r="J180" s="123">
        <v>56184352.359999999</v>
      </c>
      <c r="K180" s="123"/>
      <c r="L180" s="88">
        <f t="shared" si="48"/>
        <v>172</v>
      </c>
      <c r="M180" s="100" t="s">
        <v>100</v>
      </c>
      <c r="N180" s="100" t="s">
        <v>79</v>
      </c>
      <c r="O180" s="89">
        <f t="shared" si="38"/>
        <v>58264252.359999999</v>
      </c>
      <c r="P180" s="123">
        <v>5413824</v>
      </c>
      <c r="Q180" s="123">
        <v>880532513.04999995</v>
      </c>
      <c r="R180" s="123">
        <v>242795014.38</v>
      </c>
      <c r="S180" s="123">
        <v>242147419.78</v>
      </c>
      <c r="T180" s="123">
        <v>131490697.93000001</v>
      </c>
      <c r="U180" s="88">
        <f t="shared" si="49"/>
        <v>172</v>
      </c>
      <c r="V180" s="100" t="s">
        <v>100</v>
      </c>
      <c r="W180" s="100" t="s">
        <v>79</v>
      </c>
      <c r="X180" s="123">
        <v>150348152.19999999</v>
      </c>
      <c r="Y180" s="123">
        <v>138511790.97999999</v>
      </c>
      <c r="Z180" s="123">
        <v>49084014.960000001</v>
      </c>
      <c r="AA180" s="123">
        <v>24950866.18</v>
      </c>
      <c r="AB180" s="123">
        <v>10610800</v>
      </c>
      <c r="AC180" s="123"/>
      <c r="AD180" s="88">
        <f t="shared" si="50"/>
        <v>172</v>
      </c>
      <c r="AE180" s="100" t="s">
        <v>100</v>
      </c>
      <c r="AF180" s="100" t="s">
        <v>79</v>
      </c>
      <c r="AG180" s="123"/>
      <c r="AH180" s="123">
        <v>94584750</v>
      </c>
      <c r="AI180" s="123">
        <v>64200000</v>
      </c>
      <c r="AJ180" s="89">
        <f>Q180+S180+X180+Z180+AB180+AC180+AG180+AH180+P180</f>
        <v>1432721473.99</v>
      </c>
      <c r="AK180" s="89">
        <f t="shared" si="42"/>
        <v>601948369.46999991</v>
      </c>
      <c r="AL180" s="88">
        <f t="shared" si="51"/>
        <v>172</v>
      </c>
      <c r="AM180" s="100" t="s">
        <v>100</v>
      </c>
      <c r="AN180" s="100" t="s">
        <v>79</v>
      </c>
      <c r="AO180" s="123">
        <v>1797500</v>
      </c>
      <c r="AP180" s="123">
        <v>4583.34</v>
      </c>
      <c r="AQ180" s="123"/>
      <c r="AR180" s="89">
        <f t="shared" si="43"/>
        <v>832566021.18000007</v>
      </c>
      <c r="AS180" s="96">
        <f t="shared" si="44"/>
        <v>890830273.54000008</v>
      </c>
      <c r="AT180" s="88">
        <f t="shared" si="52"/>
        <v>172</v>
      </c>
      <c r="AU180" s="100" t="s">
        <v>100</v>
      </c>
      <c r="AV180" s="100" t="s">
        <v>79</v>
      </c>
      <c r="AW180" s="123">
        <v>119632.34</v>
      </c>
      <c r="AX180" s="123"/>
      <c r="AY180" s="89">
        <f t="shared" si="39"/>
        <v>119632.34</v>
      </c>
      <c r="AZ180" s="123">
        <v>515248283.38</v>
      </c>
      <c r="BA180" s="123"/>
      <c r="BB180" s="123">
        <v>262739011.72999999</v>
      </c>
      <c r="BC180" s="88">
        <f t="shared" si="53"/>
        <v>172</v>
      </c>
      <c r="BD180" s="100" t="s">
        <v>100</v>
      </c>
      <c r="BE180" s="100" t="s">
        <v>79</v>
      </c>
      <c r="BF180" s="123">
        <v>-11485542.51</v>
      </c>
      <c r="BG180" s="89">
        <f t="shared" si="40"/>
        <v>251253469.22</v>
      </c>
      <c r="BH180" s="123">
        <v>124208888.59999999</v>
      </c>
      <c r="BI180" s="90"/>
      <c r="BJ180" s="97">
        <f t="shared" si="45"/>
        <v>890710641.20000005</v>
      </c>
      <c r="BK180" s="97">
        <f t="shared" si="46"/>
        <v>890830273.54000008</v>
      </c>
    </row>
    <row r="181" spans="1:63" s="87" customFormat="1" ht="13.9" customHeight="1">
      <c r="A181" s="88">
        <f t="shared" si="47"/>
        <v>173</v>
      </c>
      <c r="B181" s="101"/>
      <c r="C181" s="100" t="s">
        <v>100</v>
      </c>
      <c r="D181" s="100" t="s">
        <v>80</v>
      </c>
      <c r="E181" s="125">
        <v>9060308</v>
      </c>
      <c r="F181" s="92" t="s">
        <v>158</v>
      </c>
      <c r="G181" s="93"/>
      <c r="H181" s="93"/>
      <c r="I181" s="123"/>
      <c r="J181" s="123">
        <v>352500</v>
      </c>
      <c r="K181" s="123"/>
      <c r="L181" s="88">
        <f t="shared" si="48"/>
        <v>173</v>
      </c>
      <c r="M181" s="100" t="s">
        <v>100</v>
      </c>
      <c r="N181" s="100" t="s">
        <v>80</v>
      </c>
      <c r="O181" s="89">
        <f t="shared" si="38"/>
        <v>352500</v>
      </c>
      <c r="P181" s="123"/>
      <c r="Q181" s="123"/>
      <c r="R181" s="123"/>
      <c r="S181" s="123">
        <v>2700000</v>
      </c>
      <c r="T181" s="123">
        <v>2090833.39</v>
      </c>
      <c r="U181" s="88">
        <f t="shared" si="49"/>
        <v>173</v>
      </c>
      <c r="V181" s="100" t="s">
        <v>100</v>
      </c>
      <c r="W181" s="100" t="s">
        <v>80</v>
      </c>
      <c r="X181" s="123">
        <v>5600000</v>
      </c>
      <c r="Y181" s="123">
        <v>5600000</v>
      </c>
      <c r="Z181" s="123">
        <v>4659651.5</v>
      </c>
      <c r="AA181" s="123">
        <v>942568.42</v>
      </c>
      <c r="AB181" s="123"/>
      <c r="AC181" s="123">
        <v>108040</v>
      </c>
      <c r="AD181" s="88">
        <f t="shared" si="50"/>
        <v>173</v>
      </c>
      <c r="AE181" s="100" t="s">
        <v>100</v>
      </c>
      <c r="AF181" s="100" t="s">
        <v>80</v>
      </c>
      <c r="AG181" s="123"/>
      <c r="AH181" s="123">
        <v>0</v>
      </c>
      <c r="AI181" s="123"/>
      <c r="AJ181" s="89">
        <f t="shared" si="41"/>
        <v>13067691.5</v>
      </c>
      <c r="AK181" s="89">
        <f t="shared" si="42"/>
        <v>8633401.8100000005</v>
      </c>
      <c r="AL181" s="88">
        <f t="shared" si="51"/>
        <v>173</v>
      </c>
      <c r="AM181" s="100" t="s">
        <v>100</v>
      </c>
      <c r="AN181" s="100" t="s">
        <v>80</v>
      </c>
      <c r="AO181" s="123"/>
      <c r="AP181" s="123"/>
      <c r="AQ181" s="123"/>
      <c r="AR181" s="89">
        <f t="shared" si="43"/>
        <v>4434289.6899999995</v>
      </c>
      <c r="AS181" s="96">
        <f t="shared" si="44"/>
        <v>4786789.6899999995</v>
      </c>
      <c r="AT181" s="88">
        <f t="shared" si="52"/>
        <v>173</v>
      </c>
      <c r="AU181" s="100" t="s">
        <v>100</v>
      </c>
      <c r="AV181" s="100" t="s">
        <v>80</v>
      </c>
      <c r="AW181" s="123"/>
      <c r="AX181" s="123"/>
      <c r="AY181" s="89">
        <f t="shared" si="39"/>
        <v>0</v>
      </c>
      <c r="AZ181" s="123">
        <v>2384740</v>
      </c>
      <c r="BA181" s="123"/>
      <c r="BB181" s="123">
        <v>2934391.1</v>
      </c>
      <c r="BC181" s="88">
        <f t="shared" si="53"/>
        <v>173</v>
      </c>
      <c r="BD181" s="100" t="s">
        <v>100</v>
      </c>
      <c r="BE181" s="100" t="s">
        <v>80</v>
      </c>
      <c r="BF181" s="123">
        <v>-597500.16000000003</v>
      </c>
      <c r="BG181" s="89">
        <f t="shared" si="40"/>
        <v>2336890.94</v>
      </c>
      <c r="BH181" s="123">
        <v>65158.75</v>
      </c>
      <c r="BI181" s="90"/>
      <c r="BJ181" s="97">
        <f t="shared" si="45"/>
        <v>4786789.6899999995</v>
      </c>
      <c r="BK181" s="97">
        <f t="shared" si="46"/>
        <v>4786789.6899999995</v>
      </c>
    </row>
    <row r="182" spans="1:63" s="87" customFormat="1" ht="13.9" customHeight="1">
      <c r="A182" s="88">
        <f t="shared" si="47"/>
        <v>174</v>
      </c>
      <c r="B182" s="101"/>
      <c r="C182" s="100" t="s">
        <v>100</v>
      </c>
      <c r="D182" s="100" t="s">
        <v>74</v>
      </c>
      <c r="E182" s="125">
        <v>3861856</v>
      </c>
      <c r="F182" s="92" t="s">
        <v>158</v>
      </c>
      <c r="G182" s="93"/>
      <c r="H182" s="93"/>
      <c r="I182" s="123"/>
      <c r="J182" s="123">
        <v>21835239.43</v>
      </c>
      <c r="K182" s="123"/>
      <c r="L182" s="88">
        <f t="shared" si="48"/>
        <v>174</v>
      </c>
      <c r="M182" s="100" t="s">
        <v>100</v>
      </c>
      <c r="N182" s="100" t="s">
        <v>74</v>
      </c>
      <c r="O182" s="89">
        <f t="shared" si="38"/>
        <v>21835239.43</v>
      </c>
      <c r="P182" s="123"/>
      <c r="Q182" s="123">
        <v>1348649649</v>
      </c>
      <c r="R182" s="123">
        <v>563329609.66999996</v>
      </c>
      <c r="S182" s="123">
        <v>154195831.30000001</v>
      </c>
      <c r="T182" s="123">
        <v>87118641.700000003</v>
      </c>
      <c r="U182" s="88">
        <f t="shared" si="49"/>
        <v>174</v>
      </c>
      <c r="V182" s="100" t="s">
        <v>100</v>
      </c>
      <c r="W182" s="100" t="s">
        <v>74</v>
      </c>
      <c r="X182" s="123">
        <v>33509218</v>
      </c>
      <c r="Y182" s="123">
        <v>33509218</v>
      </c>
      <c r="Z182" s="123">
        <v>97342516.569999993</v>
      </c>
      <c r="AA182" s="123">
        <v>57853093.460000001</v>
      </c>
      <c r="AB182" s="123"/>
      <c r="AC182" s="123">
        <v>4112670.25</v>
      </c>
      <c r="AD182" s="88">
        <f t="shared" si="50"/>
        <v>174</v>
      </c>
      <c r="AE182" s="100" t="s">
        <v>100</v>
      </c>
      <c r="AF182" s="100" t="s">
        <v>74</v>
      </c>
      <c r="AG182" s="123"/>
      <c r="AH182" s="123">
        <v>18397000</v>
      </c>
      <c r="AI182" s="123">
        <v>11475405.76</v>
      </c>
      <c r="AJ182" s="89">
        <f t="shared" si="41"/>
        <v>1656206885.1199999</v>
      </c>
      <c r="AK182" s="89">
        <f t="shared" si="42"/>
        <v>753285968.59000003</v>
      </c>
      <c r="AL182" s="88">
        <f t="shared" si="51"/>
        <v>174</v>
      </c>
      <c r="AM182" s="100" t="s">
        <v>100</v>
      </c>
      <c r="AN182" s="100" t="s">
        <v>74</v>
      </c>
      <c r="AO182" s="123">
        <v>1212500</v>
      </c>
      <c r="AP182" s="123">
        <v>9166.66</v>
      </c>
      <c r="AQ182" s="123"/>
      <c r="AR182" s="89">
        <f t="shared" si="43"/>
        <v>904124249.86999989</v>
      </c>
      <c r="AS182" s="96">
        <f t="shared" si="44"/>
        <v>925959489.29999983</v>
      </c>
      <c r="AT182" s="88">
        <f t="shared" si="52"/>
        <v>174</v>
      </c>
      <c r="AU182" s="100" t="s">
        <v>100</v>
      </c>
      <c r="AV182" s="100" t="s">
        <v>74</v>
      </c>
      <c r="AW182" s="123"/>
      <c r="AX182" s="123"/>
      <c r="AY182" s="89">
        <f t="shared" si="39"/>
        <v>0</v>
      </c>
      <c r="AZ182" s="123">
        <v>1197446264.1600001</v>
      </c>
      <c r="BA182" s="123"/>
      <c r="BB182" s="123">
        <v>-228183677.25999999</v>
      </c>
      <c r="BC182" s="88">
        <f t="shared" si="53"/>
        <v>174</v>
      </c>
      <c r="BD182" s="100" t="s">
        <v>100</v>
      </c>
      <c r="BE182" s="100" t="s">
        <v>74</v>
      </c>
      <c r="BF182" s="123">
        <v>-43303097.600000001</v>
      </c>
      <c r="BG182" s="89">
        <f t="shared" si="40"/>
        <v>-271486774.86000001</v>
      </c>
      <c r="BH182" s="123"/>
      <c r="BI182" s="90"/>
      <c r="BJ182" s="97">
        <f t="shared" si="45"/>
        <v>925959489.30000007</v>
      </c>
      <c r="BK182" s="97">
        <f t="shared" si="46"/>
        <v>925959489.30000007</v>
      </c>
    </row>
    <row r="183" spans="1:63" s="87" customFormat="1" ht="13.9" customHeight="1">
      <c r="A183" s="88">
        <f t="shared" si="47"/>
        <v>175</v>
      </c>
      <c r="B183" s="101"/>
      <c r="C183" s="100" t="s">
        <v>100</v>
      </c>
      <c r="D183" s="100" t="s">
        <v>87</v>
      </c>
      <c r="E183" s="125">
        <v>9060324</v>
      </c>
      <c r="F183" s="92" t="s">
        <v>158</v>
      </c>
      <c r="G183" s="93"/>
      <c r="H183" s="93"/>
      <c r="I183" s="123"/>
      <c r="J183" s="123">
        <v>15023282.289999999</v>
      </c>
      <c r="K183" s="123"/>
      <c r="L183" s="88">
        <f t="shared" si="48"/>
        <v>175</v>
      </c>
      <c r="M183" s="100" t="s">
        <v>100</v>
      </c>
      <c r="N183" s="100" t="s">
        <v>87</v>
      </c>
      <c r="O183" s="89">
        <f t="shared" si="38"/>
        <v>15023282.289999999</v>
      </c>
      <c r="P183" s="123"/>
      <c r="Q183" s="123">
        <v>37461800</v>
      </c>
      <c r="R183" s="123">
        <v>37064975</v>
      </c>
      <c r="S183" s="123">
        <v>14157966.800000001</v>
      </c>
      <c r="T183" s="123">
        <v>10063046.01</v>
      </c>
      <c r="U183" s="88">
        <f t="shared" si="49"/>
        <v>175</v>
      </c>
      <c r="V183" s="100" t="s">
        <v>100</v>
      </c>
      <c r="W183" s="100" t="s">
        <v>87</v>
      </c>
      <c r="X183" s="123"/>
      <c r="Y183" s="123"/>
      <c r="Z183" s="123">
        <v>13195295.92</v>
      </c>
      <c r="AA183" s="123">
        <v>10278041.48</v>
      </c>
      <c r="AB183" s="123"/>
      <c r="AC183" s="123">
        <v>0</v>
      </c>
      <c r="AD183" s="88">
        <f t="shared" si="50"/>
        <v>175</v>
      </c>
      <c r="AE183" s="100" t="s">
        <v>100</v>
      </c>
      <c r="AF183" s="100" t="s">
        <v>87</v>
      </c>
      <c r="AG183" s="123"/>
      <c r="AH183" s="123">
        <v>322600</v>
      </c>
      <c r="AI183" s="123"/>
      <c r="AJ183" s="89">
        <f t="shared" si="41"/>
        <v>65137662.719999999</v>
      </c>
      <c r="AK183" s="89">
        <f t="shared" si="42"/>
        <v>57406062.489999995</v>
      </c>
      <c r="AL183" s="88">
        <f t="shared" si="51"/>
        <v>175</v>
      </c>
      <c r="AM183" s="100" t="s">
        <v>100</v>
      </c>
      <c r="AN183" s="100" t="s">
        <v>87</v>
      </c>
      <c r="AO183" s="123"/>
      <c r="AP183" s="123"/>
      <c r="AQ183" s="123"/>
      <c r="AR183" s="89">
        <f t="shared" si="43"/>
        <v>7731600.2300000042</v>
      </c>
      <c r="AS183" s="96">
        <f t="shared" si="44"/>
        <v>22754882.520000003</v>
      </c>
      <c r="AT183" s="88">
        <f t="shared" si="52"/>
        <v>175</v>
      </c>
      <c r="AU183" s="100" t="s">
        <v>100</v>
      </c>
      <c r="AV183" s="100" t="s">
        <v>87</v>
      </c>
      <c r="AW183" s="123">
        <v>0</v>
      </c>
      <c r="AX183" s="123"/>
      <c r="AY183" s="89">
        <f t="shared" si="39"/>
        <v>0</v>
      </c>
      <c r="AZ183" s="123">
        <v>59683479</v>
      </c>
      <c r="BA183" s="123"/>
      <c r="BB183" s="123">
        <v>-34047871.799999997</v>
      </c>
      <c r="BC183" s="88">
        <f t="shared" si="53"/>
        <v>175</v>
      </c>
      <c r="BD183" s="100" t="s">
        <v>100</v>
      </c>
      <c r="BE183" s="100" t="s">
        <v>87</v>
      </c>
      <c r="BF183" s="123">
        <v>-4493278.17</v>
      </c>
      <c r="BG183" s="89">
        <f t="shared" si="40"/>
        <v>-38541149.969999999</v>
      </c>
      <c r="BH183" s="123">
        <v>1612553.49</v>
      </c>
      <c r="BI183" s="90"/>
      <c r="BJ183" s="97">
        <f t="shared" si="45"/>
        <v>22754882.52</v>
      </c>
      <c r="BK183" s="97">
        <f t="shared" si="46"/>
        <v>22754882.52</v>
      </c>
    </row>
    <row r="184" spans="1:63" s="87" customFormat="1" ht="13.9" customHeight="1">
      <c r="A184" s="88">
        <f t="shared" si="47"/>
        <v>176</v>
      </c>
      <c r="B184" s="101"/>
      <c r="C184" s="100" t="s">
        <v>100</v>
      </c>
      <c r="D184" s="100" t="s">
        <v>81</v>
      </c>
      <c r="E184" s="125">
        <v>9060359</v>
      </c>
      <c r="F184" s="92" t="s">
        <v>158</v>
      </c>
      <c r="G184" s="93"/>
      <c r="H184" s="93"/>
      <c r="I184" s="123">
        <v>243051</v>
      </c>
      <c r="J184" s="123">
        <v>7516297</v>
      </c>
      <c r="K184" s="123"/>
      <c r="L184" s="88">
        <f t="shared" si="48"/>
        <v>176</v>
      </c>
      <c r="M184" s="100" t="s">
        <v>100</v>
      </c>
      <c r="N184" s="100" t="s">
        <v>81</v>
      </c>
      <c r="O184" s="89">
        <f t="shared" si="38"/>
        <v>7759348</v>
      </c>
      <c r="P184" s="123"/>
      <c r="Q184" s="123">
        <v>72852000</v>
      </c>
      <c r="R184" s="123">
        <v>47834849.719999999</v>
      </c>
      <c r="S184" s="123">
        <v>60977203.799999997</v>
      </c>
      <c r="T184" s="123">
        <v>31616084.23</v>
      </c>
      <c r="U184" s="88">
        <f t="shared" si="49"/>
        <v>176</v>
      </c>
      <c r="V184" s="100" t="s">
        <v>100</v>
      </c>
      <c r="W184" s="100" t="s">
        <v>81</v>
      </c>
      <c r="X184" s="123"/>
      <c r="Y184" s="123"/>
      <c r="Z184" s="123">
        <v>20870120.32</v>
      </c>
      <c r="AA184" s="123">
        <v>12850737.189999999</v>
      </c>
      <c r="AB184" s="123"/>
      <c r="AC184" s="123">
        <v>326000</v>
      </c>
      <c r="AD184" s="88">
        <f t="shared" si="50"/>
        <v>176</v>
      </c>
      <c r="AE184" s="100" t="s">
        <v>100</v>
      </c>
      <c r="AF184" s="100" t="s">
        <v>81</v>
      </c>
      <c r="AG184" s="123"/>
      <c r="AH184" s="123">
        <v>7051428.0800000001</v>
      </c>
      <c r="AI184" s="123"/>
      <c r="AJ184" s="89">
        <f t="shared" si="41"/>
        <v>162076752.20000002</v>
      </c>
      <c r="AK184" s="89">
        <f t="shared" si="42"/>
        <v>92301671.140000001</v>
      </c>
      <c r="AL184" s="88">
        <f t="shared" si="51"/>
        <v>176</v>
      </c>
      <c r="AM184" s="100" t="s">
        <v>100</v>
      </c>
      <c r="AN184" s="100" t="s">
        <v>81</v>
      </c>
      <c r="AO184" s="123">
        <v>26000</v>
      </c>
      <c r="AP184" s="123"/>
      <c r="AQ184" s="123"/>
      <c r="AR184" s="89">
        <f t="shared" si="43"/>
        <v>69801081.060000017</v>
      </c>
      <c r="AS184" s="96">
        <f t="shared" si="44"/>
        <v>77560429.060000017</v>
      </c>
      <c r="AT184" s="88">
        <f t="shared" si="52"/>
        <v>176</v>
      </c>
      <c r="AU184" s="100" t="s">
        <v>100</v>
      </c>
      <c r="AV184" s="100" t="s">
        <v>81</v>
      </c>
      <c r="AW184" s="123">
        <v>966230</v>
      </c>
      <c r="AX184" s="123"/>
      <c r="AY184" s="89">
        <f t="shared" si="39"/>
        <v>966230</v>
      </c>
      <c r="AZ184" s="123">
        <v>79402411.379999995</v>
      </c>
      <c r="BA184" s="123"/>
      <c r="BB184" s="123">
        <v>2975901.08</v>
      </c>
      <c r="BC184" s="88">
        <f t="shared" si="53"/>
        <v>176</v>
      </c>
      <c r="BD184" s="100" t="s">
        <v>100</v>
      </c>
      <c r="BE184" s="100" t="s">
        <v>81</v>
      </c>
      <c r="BF184" s="123">
        <v>-6854802.0499999998</v>
      </c>
      <c r="BG184" s="89">
        <f t="shared" si="40"/>
        <v>-3878900.9699999997</v>
      </c>
      <c r="BH184" s="123">
        <v>1070688.6499999999</v>
      </c>
      <c r="BI184" s="90"/>
      <c r="BJ184" s="97">
        <f t="shared" si="45"/>
        <v>76594199.060000002</v>
      </c>
      <c r="BK184" s="97">
        <f t="shared" si="46"/>
        <v>77560429.060000002</v>
      </c>
    </row>
    <row r="185" spans="1:63" s="87" customFormat="1" ht="13.9" customHeight="1">
      <c r="A185" s="88">
        <f t="shared" si="47"/>
        <v>177</v>
      </c>
      <c r="B185" s="101"/>
      <c r="C185" s="100" t="s">
        <v>100</v>
      </c>
      <c r="D185" s="100" t="s">
        <v>76</v>
      </c>
      <c r="E185" s="125">
        <v>9060332</v>
      </c>
      <c r="F185" s="92" t="s">
        <v>158</v>
      </c>
      <c r="G185" s="93"/>
      <c r="H185" s="93"/>
      <c r="I185" s="123">
        <v>0</v>
      </c>
      <c r="J185" s="123">
        <v>18156162.539999999</v>
      </c>
      <c r="K185" s="123"/>
      <c r="L185" s="88">
        <f t="shared" si="48"/>
        <v>177</v>
      </c>
      <c r="M185" s="100" t="s">
        <v>100</v>
      </c>
      <c r="N185" s="100" t="s">
        <v>76</v>
      </c>
      <c r="O185" s="89">
        <f t="shared" si="38"/>
        <v>18156162.539999999</v>
      </c>
      <c r="P185" s="123"/>
      <c r="Q185" s="123">
        <v>329742350</v>
      </c>
      <c r="R185" s="123">
        <v>70535333.510000005</v>
      </c>
      <c r="S185" s="123">
        <v>135368862.78999999</v>
      </c>
      <c r="T185" s="123">
        <v>97317284.299999997</v>
      </c>
      <c r="U185" s="88">
        <f t="shared" si="49"/>
        <v>177</v>
      </c>
      <c r="V185" s="100" t="s">
        <v>100</v>
      </c>
      <c r="W185" s="100" t="s">
        <v>76</v>
      </c>
      <c r="X185" s="123">
        <v>66779839</v>
      </c>
      <c r="Y185" s="123">
        <v>42158622.189999998</v>
      </c>
      <c r="Z185" s="123">
        <v>12213871</v>
      </c>
      <c r="AA185" s="123">
        <v>9430155.6899999995</v>
      </c>
      <c r="AB185" s="123"/>
      <c r="AC185" s="123"/>
      <c r="AD185" s="88">
        <f t="shared" si="50"/>
        <v>177</v>
      </c>
      <c r="AE185" s="100" t="s">
        <v>100</v>
      </c>
      <c r="AF185" s="100" t="s">
        <v>76</v>
      </c>
      <c r="AG185" s="123"/>
      <c r="AH185" s="123">
        <v>1028156</v>
      </c>
      <c r="AI185" s="123"/>
      <c r="AJ185" s="89">
        <f t="shared" si="41"/>
        <v>545133078.78999996</v>
      </c>
      <c r="AK185" s="89">
        <f t="shared" si="42"/>
        <v>219441395.69</v>
      </c>
      <c r="AL185" s="88">
        <f t="shared" si="51"/>
        <v>177</v>
      </c>
      <c r="AM185" s="100" t="s">
        <v>100</v>
      </c>
      <c r="AN185" s="100" t="s">
        <v>76</v>
      </c>
      <c r="AO185" s="123">
        <v>495500</v>
      </c>
      <c r="AP185" s="123">
        <v>193050</v>
      </c>
      <c r="AQ185" s="123"/>
      <c r="AR185" s="89">
        <f t="shared" si="43"/>
        <v>325994133.09999996</v>
      </c>
      <c r="AS185" s="96">
        <f t="shared" si="44"/>
        <v>344150295.63999999</v>
      </c>
      <c r="AT185" s="88">
        <f t="shared" si="52"/>
        <v>177</v>
      </c>
      <c r="AU185" s="100" t="s">
        <v>100</v>
      </c>
      <c r="AV185" s="100" t="s">
        <v>76</v>
      </c>
      <c r="AW185" s="123"/>
      <c r="AX185" s="123"/>
      <c r="AY185" s="89">
        <f t="shared" si="39"/>
        <v>0</v>
      </c>
      <c r="AZ185" s="123">
        <v>287712432.11000001</v>
      </c>
      <c r="BA185" s="123"/>
      <c r="BB185" s="123">
        <v>-81219385.129999995</v>
      </c>
      <c r="BC185" s="88">
        <f t="shared" si="53"/>
        <v>177</v>
      </c>
      <c r="BD185" s="100" t="s">
        <v>100</v>
      </c>
      <c r="BE185" s="100" t="s">
        <v>76</v>
      </c>
      <c r="BF185" s="123">
        <v>-58218567.909999996</v>
      </c>
      <c r="BG185" s="89">
        <f t="shared" si="40"/>
        <v>-139437953.03999999</v>
      </c>
      <c r="BH185" s="123">
        <v>195875816.56999999</v>
      </c>
      <c r="BI185" s="90"/>
      <c r="BJ185" s="97">
        <f t="shared" si="45"/>
        <v>344150295.63999999</v>
      </c>
      <c r="BK185" s="97">
        <f t="shared" si="46"/>
        <v>344150295.63999999</v>
      </c>
    </row>
    <row r="186" spans="1:63" s="87" customFormat="1" ht="13.9" customHeight="1">
      <c r="A186" s="88">
        <f t="shared" si="47"/>
        <v>178</v>
      </c>
      <c r="B186" s="101"/>
      <c r="C186" s="100" t="s">
        <v>100</v>
      </c>
      <c r="D186" s="100" t="s">
        <v>155</v>
      </c>
      <c r="E186" s="125">
        <v>9060332</v>
      </c>
      <c r="F186" s="92" t="s">
        <v>158</v>
      </c>
      <c r="G186" s="93">
        <v>1134066.5</v>
      </c>
      <c r="H186" s="93"/>
      <c r="I186" s="123">
        <v>6305737.6200000001</v>
      </c>
      <c r="J186" s="123">
        <v>3417713.64</v>
      </c>
      <c r="K186" s="123"/>
      <c r="L186" s="88">
        <f t="shared" si="48"/>
        <v>178</v>
      </c>
      <c r="M186" s="100" t="s">
        <v>100</v>
      </c>
      <c r="N186" s="100" t="s">
        <v>155</v>
      </c>
      <c r="O186" s="89">
        <f t="shared" si="38"/>
        <v>10857517.76</v>
      </c>
      <c r="P186" s="123"/>
      <c r="Q186" s="123"/>
      <c r="R186" s="123"/>
      <c r="S186" s="123">
        <v>2168395</v>
      </c>
      <c r="T186" s="123">
        <v>2168395</v>
      </c>
      <c r="U186" s="88">
        <f t="shared" si="49"/>
        <v>178</v>
      </c>
      <c r="V186" s="100" t="s">
        <v>100</v>
      </c>
      <c r="W186" s="100" t="s">
        <v>155</v>
      </c>
      <c r="X186" s="123"/>
      <c r="Y186" s="123"/>
      <c r="Z186" s="123">
        <v>1590450</v>
      </c>
      <c r="AA186" s="123">
        <v>1483089.67</v>
      </c>
      <c r="AB186" s="123"/>
      <c r="AC186" s="123"/>
      <c r="AD186" s="88">
        <f t="shared" si="50"/>
        <v>178</v>
      </c>
      <c r="AE186" s="100" t="s">
        <v>100</v>
      </c>
      <c r="AF186" s="100" t="s">
        <v>155</v>
      </c>
      <c r="AG186" s="123"/>
      <c r="AH186" s="123"/>
      <c r="AI186" s="123"/>
      <c r="AJ186" s="89">
        <f t="shared" si="41"/>
        <v>3758845</v>
      </c>
      <c r="AK186" s="89">
        <f t="shared" si="42"/>
        <v>3651484.67</v>
      </c>
      <c r="AL186" s="88">
        <f t="shared" si="51"/>
        <v>178</v>
      </c>
      <c r="AM186" s="100" t="s">
        <v>100</v>
      </c>
      <c r="AN186" s="100" t="s">
        <v>155</v>
      </c>
      <c r="AO186" s="123">
        <v>1505000</v>
      </c>
      <c r="AP186" s="123"/>
      <c r="AQ186" s="123"/>
      <c r="AR186" s="89">
        <f t="shared" si="43"/>
        <v>1612360.33</v>
      </c>
      <c r="AS186" s="96">
        <f t="shared" si="44"/>
        <v>12469878.09</v>
      </c>
      <c r="AT186" s="88">
        <f t="shared" si="52"/>
        <v>178</v>
      </c>
      <c r="AU186" s="100" t="s">
        <v>100</v>
      </c>
      <c r="AV186" s="100" t="s">
        <v>155</v>
      </c>
      <c r="AW186" s="123"/>
      <c r="AX186" s="123"/>
      <c r="AY186" s="89">
        <f t="shared" si="39"/>
        <v>0</v>
      </c>
      <c r="AZ186" s="123">
        <v>4544845</v>
      </c>
      <c r="BA186" s="123"/>
      <c r="BB186" s="123">
        <v>6795383.5300000003</v>
      </c>
      <c r="BC186" s="88">
        <f t="shared" si="53"/>
        <v>178</v>
      </c>
      <c r="BD186" s="100" t="s">
        <v>100</v>
      </c>
      <c r="BE186" s="100" t="s">
        <v>155</v>
      </c>
      <c r="BF186" s="123">
        <v>1129649.56</v>
      </c>
      <c r="BG186" s="89">
        <f t="shared" si="40"/>
        <v>7925033.0899999999</v>
      </c>
      <c r="BH186" s="123"/>
      <c r="BI186" s="90"/>
      <c r="BJ186" s="97">
        <f t="shared" si="45"/>
        <v>12469878.09</v>
      </c>
      <c r="BK186" s="97">
        <f t="shared" si="46"/>
        <v>12469878.09</v>
      </c>
    </row>
    <row r="187" spans="1:63" s="87" customFormat="1" ht="13.9" customHeight="1">
      <c r="A187" s="88">
        <f t="shared" si="47"/>
        <v>179</v>
      </c>
      <c r="B187" s="101"/>
      <c r="C187" s="100" t="s">
        <v>97</v>
      </c>
      <c r="D187" s="100" t="s">
        <v>79</v>
      </c>
      <c r="E187" s="125">
        <v>9060367</v>
      </c>
      <c r="F187" s="92" t="s">
        <v>158</v>
      </c>
      <c r="G187" s="93">
        <v>0.01</v>
      </c>
      <c r="H187" s="93"/>
      <c r="I187" s="123"/>
      <c r="J187" s="123">
        <v>34698304.880000003</v>
      </c>
      <c r="K187" s="123"/>
      <c r="L187" s="88">
        <f t="shared" si="48"/>
        <v>179</v>
      </c>
      <c r="M187" s="100" t="s">
        <v>97</v>
      </c>
      <c r="N187" s="100" t="s">
        <v>79</v>
      </c>
      <c r="O187" s="89">
        <f t="shared" si="38"/>
        <v>34698304.890000001</v>
      </c>
      <c r="P187" s="123"/>
      <c r="Q187" s="123">
        <v>1202282199.1300001</v>
      </c>
      <c r="R187" s="123">
        <v>244669233.63999999</v>
      </c>
      <c r="S187" s="123">
        <v>265550951</v>
      </c>
      <c r="T187" s="123">
        <v>196281858.87</v>
      </c>
      <c r="U187" s="88">
        <f t="shared" si="49"/>
        <v>179</v>
      </c>
      <c r="V187" s="100" t="s">
        <v>97</v>
      </c>
      <c r="W187" s="100" t="s">
        <v>79</v>
      </c>
      <c r="X187" s="123">
        <v>208873751</v>
      </c>
      <c r="Y187" s="123">
        <v>140322873.02000001</v>
      </c>
      <c r="Z187" s="123">
        <v>48661902.710000001</v>
      </c>
      <c r="AA187" s="123">
        <v>18285646.050000001</v>
      </c>
      <c r="AB187" s="123"/>
      <c r="AC187" s="123">
        <v>15000</v>
      </c>
      <c r="AD187" s="88">
        <f t="shared" si="50"/>
        <v>179</v>
      </c>
      <c r="AE187" s="100" t="s">
        <v>97</v>
      </c>
      <c r="AF187" s="100" t="s">
        <v>79</v>
      </c>
      <c r="AG187" s="123"/>
      <c r="AH187" s="123">
        <v>415324480</v>
      </c>
      <c r="AI187" s="123">
        <v>209998362.30000001</v>
      </c>
      <c r="AJ187" s="89">
        <f t="shared" si="41"/>
        <v>2140708283.8400002</v>
      </c>
      <c r="AK187" s="89">
        <f t="shared" si="42"/>
        <v>809557973.87999988</v>
      </c>
      <c r="AL187" s="88">
        <f t="shared" si="51"/>
        <v>179</v>
      </c>
      <c r="AM187" s="100" t="s">
        <v>97</v>
      </c>
      <c r="AN187" s="100" t="s">
        <v>79</v>
      </c>
      <c r="AO187" s="123">
        <v>20885000</v>
      </c>
      <c r="AP187" s="123">
        <v>900666.79</v>
      </c>
      <c r="AQ187" s="123"/>
      <c r="AR187" s="89">
        <f t="shared" si="43"/>
        <v>1351134643.1700003</v>
      </c>
      <c r="AS187" s="96">
        <f t="shared" si="44"/>
        <v>1385832948.0600004</v>
      </c>
      <c r="AT187" s="88">
        <f t="shared" si="52"/>
        <v>179</v>
      </c>
      <c r="AU187" s="100" t="s">
        <v>97</v>
      </c>
      <c r="AV187" s="100" t="s">
        <v>79</v>
      </c>
      <c r="AW187" s="123">
        <v>184000</v>
      </c>
      <c r="AX187" s="123"/>
      <c r="AY187" s="89">
        <f t="shared" si="39"/>
        <v>184000</v>
      </c>
      <c r="AZ187" s="123">
        <v>795897427.86000001</v>
      </c>
      <c r="BA187" s="123"/>
      <c r="BB187" s="123">
        <v>540323179.23000002</v>
      </c>
      <c r="BC187" s="88">
        <f t="shared" si="53"/>
        <v>179</v>
      </c>
      <c r="BD187" s="100" t="s">
        <v>97</v>
      </c>
      <c r="BE187" s="100" t="s">
        <v>79</v>
      </c>
      <c r="BF187" s="123">
        <v>-97478017.480000004</v>
      </c>
      <c r="BG187" s="89">
        <f t="shared" si="40"/>
        <v>442845161.75</v>
      </c>
      <c r="BH187" s="123">
        <v>146906358.44999999</v>
      </c>
      <c r="BI187" s="90"/>
      <c r="BJ187" s="97">
        <f t="shared" si="45"/>
        <v>1385648948.0600002</v>
      </c>
      <c r="BK187" s="97">
        <f t="shared" si="46"/>
        <v>1385832948.0600002</v>
      </c>
    </row>
    <row r="188" spans="1:63" s="87" customFormat="1" ht="13.9" customHeight="1">
      <c r="A188" s="88">
        <f t="shared" si="47"/>
        <v>180</v>
      </c>
      <c r="B188" s="101"/>
      <c r="C188" s="100" t="s">
        <v>97</v>
      </c>
      <c r="D188" s="100" t="s">
        <v>80</v>
      </c>
      <c r="E188" s="125">
        <v>9060367</v>
      </c>
      <c r="F188" s="92" t="s">
        <v>158</v>
      </c>
      <c r="G188" s="93"/>
      <c r="H188" s="93"/>
      <c r="I188" s="123"/>
      <c r="J188" s="123">
        <v>1302600</v>
      </c>
      <c r="K188" s="123"/>
      <c r="L188" s="88">
        <f t="shared" si="48"/>
        <v>180</v>
      </c>
      <c r="M188" s="100" t="s">
        <v>97</v>
      </c>
      <c r="N188" s="100" t="s">
        <v>80</v>
      </c>
      <c r="O188" s="89">
        <f t="shared" si="38"/>
        <v>1302600</v>
      </c>
      <c r="P188" s="123"/>
      <c r="Q188" s="123"/>
      <c r="R188" s="123"/>
      <c r="S188" s="123">
        <v>2391000</v>
      </c>
      <c r="T188" s="123">
        <v>1662550.08</v>
      </c>
      <c r="U188" s="88">
        <f t="shared" si="49"/>
        <v>180</v>
      </c>
      <c r="V188" s="100" t="s">
        <v>97</v>
      </c>
      <c r="W188" s="100" t="s">
        <v>80</v>
      </c>
      <c r="X188" s="123"/>
      <c r="Y188" s="123"/>
      <c r="Z188" s="123">
        <v>230000</v>
      </c>
      <c r="AA188" s="123">
        <v>155249.46</v>
      </c>
      <c r="AB188" s="123"/>
      <c r="AC188" s="123">
        <v>166500</v>
      </c>
      <c r="AD188" s="88">
        <f t="shared" si="50"/>
        <v>180</v>
      </c>
      <c r="AE188" s="100" t="s">
        <v>97</v>
      </c>
      <c r="AF188" s="100" t="s">
        <v>80</v>
      </c>
      <c r="AG188" s="123"/>
      <c r="AH188" s="123">
        <v>0</v>
      </c>
      <c r="AI188" s="123"/>
      <c r="AJ188" s="89">
        <f t="shared" si="41"/>
        <v>2787500</v>
      </c>
      <c r="AK188" s="89">
        <f t="shared" si="42"/>
        <v>1817799.54</v>
      </c>
      <c r="AL188" s="88">
        <f t="shared" si="51"/>
        <v>180</v>
      </c>
      <c r="AM188" s="100" t="s">
        <v>97</v>
      </c>
      <c r="AN188" s="100" t="s">
        <v>80</v>
      </c>
      <c r="AO188" s="123"/>
      <c r="AP188" s="123"/>
      <c r="AQ188" s="123"/>
      <c r="AR188" s="89">
        <f t="shared" si="43"/>
        <v>969700.46</v>
      </c>
      <c r="AS188" s="96">
        <f t="shared" si="44"/>
        <v>2272300.46</v>
      </c>
      <c r="AT188" s="88">
        <f t="shared" si="52"/>
        <v>180</v>
      </c>
      <c r="AU188" s="100" t="s">
        <v>97</v>
      </c>
      <c r="AV188" s="100" t="s">
        <v>80</v>
      </c>
      <c r="AW188" s="123">
        <v>1071928</v>
      </c>
      <c r="AX188" s="123"/>
      <c r="AY188" s="89">
        <f t="shared" si="39"/>
        <v>1071928</v>
      </c>
      <c r="AZ188" s="123">
        <v>4734141</v>
      </c>
      <c r="BA188" s="123"/>
      <c r="BB188" s="123">
        <v>-3812641.08</v>
      </c>
      <c r="BC188" s="88">
        <f t="shared" si="53"/>
        <v>180</v>
      </c>
      <c r="BD188" s="100" t="s">
        <v>97</v>
      </c>
      <c r="BE188" s="100" t="s">
        <v>80</v>
      </c>
      <c r="BF188" s="123">
        <v>234212.04</v>
      </c>
      <c r="BG188" s="89">
        <f t="shared" si="40"/>
        <v>-3578429.04</v>
      </c>
      <c r="BH188" s="123">
        <v>44660.5</v>
      </c>
      <c r="BI188" s="90"/>
      <c r="BJ188" s="97">
        <f t="shared" si="45"/>
        <v>1200372.46</v>
      </c>
      <c r="BK188" s="97">
        <f t="shared" si="46"/>
        <v>2272300.46</v>
      </c>
    </row>
    <row r="189" spans="1:63" s="87" customFormat="1" ht="13.9" customHeight="1">
      <c r="A189" s="88">
        <f t="shared" si="47"/>
        <v>181</v>
      </c>
      <c r="B189" s="101"/>
      <c r="C189" s="100" t="s">
        <v>97</v>
      </c>
      <c r="D189" s="100" t="s">
        <v>74</v>
      </c>
      <c r="E189" s="125">
        <v>9060375</v>
      </c>
      <c r="F189" s="92" t="s">
        <v>158</v>
      </c>
      <c r="G189" s="93"/>
      <c r="H189" s="93"/>
      <c r="I189" s="123"/>
      <c r="J189" s="123">
        <v>47820931.399999999</v>
      </c>
      <c r="K189" s="123"/>
      <c r="L189" s="88">
        <f t="shared" si="48"/>
        <v>181</v>
      </c>
      <c r="M189" s="100" t="s">
        <v>97</v>
      </c>
      <c r="N189" s="100" t="s">
        <v>74</v>
      </c>
      <c r="O189" s="89">
        <f t="shared" si="38"/>
        <v>47820931.399999999</v>
      </c>
      <c r="P189" s="123"/>
      <c r="Q189" s="123">
        <v>2767432513</v>
      </c>
      <c r="R189" s="123">
        <v>622193952.41999996</v>
      </c>
      <c r="S189" s="123">
        <v>130845814.8</v>
      </c>
      <c r="T189" s="123">
        <v>52967028.850000001</v>
      </c>
      <c r="U189" s="88">
        <f t="shared" si="49"/>
        <v>181</v>
      </c>
      <c r="V189" s="100" t="s">
        <v>97</v>
      </c>
      <c r="W189" s="100" t="s">
        <v>74</v>
      </c>
      <c r="X189" s="123"/>
      <c r="Y189" s="123"/>
      <c r="Z189" s="123">
        <v>67066664.859999999</v>
      </c>
      <c r="AA189" s="123">
        <v>32016097.420000002</v>
      </c>
      <c r="AB189" s="123"/>
      <c r="AC189" s="123">
        <v>6185394</v>
      </c>
      <c r="AD189" s="88">
        <f t="shared" si="50"/>
        <v>181</v>
      </c>
      <c r="AE189" s="100" t="s">
        <v>97</v>
      </c>
      <c r="AF189" s="100" t="s">
        <v>74</v>
      </c>
      <c r="AG189" s="123"/>
      <c r="AH189" s="123">
        <v>42180</v>
      </c>
      <c r="AI189" s="123">
        <v>42180</v>
      </c>
      <c r="AJ189" s="89">
        <f t="shared" si="41"/>
        <v>2971572566.6600003</v>
      </c>
      <c r="AK189" s="89">
        <f t="shared" si="42"/>
        <v>707219258.68999994</v>
      </c>
      <c r="AL189" s="88">
        <f t="shared" si="51"/>
        <v>181</v>
      </c>
      <c r="AM189" s="100" t="s">
        <v>97</v>
      </c>
      <c r="AN189" s="100" t="s">
        <v>74</v>
      </c>
      <c r="AO189" s="123">
        <v>1370000</v>
      </c>
      <c r="AP189" s="123">
        <v>1342000.1200000001</v>
      </c>
      <c r="AQ189" s="123"/>
      <c r="AR189" s="89">
        <f t="shared" si="43"/>
        <v>2264381307.8500004</v>
      </c>
      <c r="AS189" s="96">
        <f t="shared" si="44"/>
        <v>2312202239.2500005</v>
      </c>
      <c r="AT189" s="88">
        <f t="shared" si="52"/>
        <v>181</v>
      </c>
      <c r="AU189" s="100" t="s">
        <v>97</v>
      </c>
      <c r="AV189" s="100" t="s">
        <v>74</v>
      </c>
      <c r="AW189" s="123">
        <v>360000</v>
      </c>
      <c r="AX189" s="123"/>
      <c r="AY189" s="89">
        <f t="shared" si="39"/>
        <v>360000</v>
      </c>
      <c r="AZ189" s="123">
        <v>500123863.94999999</v>
      </c>
      <c r="BA189" s="123"/>
      <c r="BB189" s="123">
        <v>-53745230.810000002</v>
      </c>
      <c r="BC189" s="88">
        <f t="shared" si="53"/>
        <v>181</v>
      </c>
      <c r="BD189" s="100" t="s">
        <v>97</v>
      </c>
      <c r="BE189" s="100" t="s">
        <v>74</v>
      </c>
      <c r="BF189" s="123">
        <v>1553941028.0999999</v>
      </c>
      <c r="BG189" s="89">
        <f t="shared" si="40"/>
        <v>1500195797.29</v>
      </c>
      <c r="BH189" s="123">
        <v>311522578.00999999</v>
      </c>
      <c r="BI189" s="90"/>
      <c r="BJ189" s="97">
        <f t="shared" si="45"/>
        <v>2311842239.25</v>
      </c>
      <c r="BK189" s="97">
        <f t="shared" si="46"/>
        <v>2312202239.25</v>
      </c>
    </row>
    <row r="190" spans="1:63" s="87" customFormat="1" ht="13.9" customHeight="1">
      <c r="A190" s="88">
        <f t="shared" si="47"/>
        <v>182</v>
      </c>
      <c r="B190" s="101"/>
      <c r="C190" s="100" t="s">
        <v>97</v>
      </c>
      <c r="D190" s="100" t="s">
        <v>87</v>
      </c>
      <c r="E190" s="125">
        <v>9060383</v>
      </c>
      <c r="F190" s="92" t="s">
        <v>158</v>
      </c>
      <c r="G190" s="93"/>
      <c r="H190" s="93"/>
      <c r="I190" s="123"/>
      <c r="J190" s="123">
        <v>18299740.399999999</v>
      </c>
      <c r="K190" s="123"/>
      <c r="L190" s="88">
        <f t="shared" si="48"/>
        <v>182</v>
      </c>
      <c r="M190" s="100" t="s">
        <v>97</v>
      </c>
      <c r="N190" s="100" t="s">
        <v>87</v>
      </c>
      <c r="O190" s="89">
        <f t="shared" si="38"/>
        <v>18299740.399999999</v>
      </c>
      <c r="P190" s="123"/>
      <c r="Q190" s="123">
        <v>306861750</v>
      </c>
      <c r="R190" s="123">
        <v>66001077.490000002</v>
      </c>
      <c r="S190" s="123">
        <v>16843300</v>
      </c>
      <c r="T190" s="123">
        <v>3321694.27</v>
      </c>
      <c r="U190" s="88">
        <f t="shared" si="49"/>
        <v>182</v>
      </c>
      <c r="V190" s="100" t="s">
        <v>97</v>
      </c>
      <c r="W190" s="100" t="s">
        <v>87</v>
      </c>
      <c r="X190" s="123"/>
      <c r="Y190" s="123"/>
      <c r="Z190" s="123">
        <v>24613846.66</v>
      </c>
      <c r="AA190" s="123">
        <v>5328749.7699999996</v>
      </c>
      <c r="AB190" s="123"/>
      <c r="AC190" s="123">
        <v>78000</v>
      </c>
      <c r="AD190" s="88">
        <f t="shared" si="50"/>
        <v>182</v>
      </c>
      <c r="AE190" s="100" t="s">
        <v>97</v>
      </c>
      <c r="AF190" s="100" t="s">
        <v>87</v>
      </c>
      <c r="AG190" s="123"/>
      <c r="AH190" s="123">
        <v>0</v>
      </c>
      <c r="AI190" s="123">
        <v>0</v>
      </c>
      <c r="AJ190" s="89">
        <f t="shared" si="41"/>
        <v>348396896.66000003</v>
      </c>
      <c r="AK190" s="89">
        <f t="shared" si="42"/>
        <v>74651521.530000001</v>
      </c>
      <c r="AL190" s="88">
        <f t="shared" si="51"/>
        <v>182</v>
      </c>
      <c r="AM190" s="100" t="s">
        <v>97</v>
      </c>
      <c r="AN190" s="100" t="s">
        <v>87</v>
      </c>
      <c r="AO190" s="123">
        <v>550000</v>
      </c>
      <c r="AP190" s="123">
        <v>550000</v>
      </c>
      <c r="AQ190" s="123"/>
      <c r="AR190" s="89">
        <f t="shared" si="43"/>
        <v>273745375.13</v>
      </c>
      <c r="AS190" s="96">
        <f t="shared" si="44"/>
        <v>292045115.52999997</v>
      </c>
      <c r="AT190" s="88">
        <f t="shared" si="52"/>
        <v>182</v>
      </c>
      <c r="AU190" s="100" t="s">
        <v>97</v>
      </c>
      <c r="AV190" s="100" t="s">
        <v>87</v>
      </c>
      <c r="AW190" s="123"/>
      <c r="AX190" s="123"/>
      <c r="AY190" s="89">
        <f t="shared" si="39"/>
        <v>0</v>
      </c>
      <c r="AZ190" s="123">
        <v>175175148</v>
      </c>
      <c r="BA190" s="123"/>
      <c r="BB190" s="123">
        <v>-26445571.18</v>
      </c>
      <c r="BC190" s="88">
        <f t="shared" si="53"/>
        <v>182</v>
      </c>
      <c r="BD190" s="100" t="s">
        <v>97</v>
      </c>
      <c r="BE190" s="100" t="s">
        <v>87</v>
      </c>
      <c r="BF190" s="123">
        <v>18800573.789999999</v>
      </c>
      <c r="BG190" s="89">
        <f t="shared" si="40"/>
        <v>-7644997.3900000006</v>
      </c>
      <c r="BH190" s="123">
        <v>124514964.92</v>
      </c>
      <c r="BI190" s="90"/>
      <c r="BJ190" s="97">
        <f t="shared" si="45"/>
        <v>292045115.53000003</v>
      </c>
      <c r="BK190" s="97">
        <f t="shared" si="46"/>
        <v>292045115.53000003</v>
      </c>
    </row>
    <row r="191" spans="1:63" s="87" customFormat="1" ht="13.9" customHeight="1">
      <c r="A191" s="88">
        <f t="shared" si="47"/>
        <v>183</v>
      </c>
      <c r="B191" s="101"/>
      <c r="C191" s="100" t="s">
        <v>97</v>
      </c>
      <c r="D191" s="100" t="s">
        <v>81</v>
      </c>
      <c r="E191" s="125">
        <v>9060405</v>
      </c>
      <c r="F191" s="92" t="s">
        <v>158</v>
      </c>
      <c r="G191" s="93"/>
      <c r="H191" s="93"/>
      <c r="I191" s="123">
        <v>106919.84</v>
      </c>
      <c r="J191" s="123">
        <v>23891352.550000001</v>
      </c>
      <c r="K191" s="123"/>
      <c r="L191" s="88">
        <f t="shared" si="48"/>
        <v>183</v>
      </c>
      <c r="M191" s="100" t="s">
        <v>97</v>
      </c>
      <c r="N191" s="100" t="s">
        <v>81</v>
      </c>
      <c r="O191" s="89">
        <f t="shared" si="38"/>
        <v>23998272.390000001</v>
      </c>
      <c r="P191" s="123"/>
      <c r="Q191" s="123">
        <v>531310000</v>
      </c>
      <c r="R191" s="123">
        <v>75042849.819999993</v>
      </c>
      <c r="S191" s="123">
        <v>20398128</v>
      </c>
      <c r="T191" s="123">
        <v>13054464.98</v>
      </c>
      <c r="U191" s="88">
        <f t="shared" si="49"/>
        <v>183</v>
      </c>
      <c r="V191" s="100" t="s">
        <v>97</v>
      </c>
      <c r="W191" s="100" t="s">
        <v>81</v>
      </c>
      <c r="X191" s="123"/>
      <c r="Y191" s="123"/>
      <c r="Z191" s="123">
        <v>10602342.24</v>
      </c>
      <c r="AA191" s="123">
        <v>5258455.18</v>
      </c>
      <c r="AB191" s="123"/>
      <c r="AC191" s="123">
        <v>2390950</v>
      </c>
      <c r="AD191" s="88">
        <f t="shared" si="50"/>
        <v>183</v>
      </c>
      <c r="AE191" s="100" t="s">
        <v>97</v>
      </c>
      <c r="AF191" s="100" t="s">
        <v>81</v>
      </c>
      <c r="AG191" s="123"/>
      <c r="AH191" s="123">
        <v>996227</v>
      </c>
      <c r="AI191" s="123"/>
      <c r="AJ191" s="89">
        <f t="shared" si="41"/>
        <v>565697647.24000001</v>
      </c>
      <c r="AK191" s="89">
        <f t="shared" si="42"/>
        <v>93355769.979999989</v>
      </c>
      <c r="AL191" s="88">
        <f t="shared" si="51"/>
        <v>183</v>
      </c>
      <c r="AM191" s="100" t="s">
        <v>97</v>
      </c>
      <c r="AN191" s="100" t="s">
        <v>81</v>
      </c>
      <c r="AO191" s="123">
        <v>82000</v>
      </c>
      <c r="AP191" s="123">
        <v>82000</v>
      </c>
      <c r="AQ191" s="123"/>
      <c r="AR191" s="89">
        <f t="shared" si="43"/>
        <v>472341877.25999999</v>
      </c>
      <c r="AS191" s="96">
        <f t="shared" si="44"/>
        <v>496340149.64999998</v>
      </c>
      <c r="AT191" s="88">
        <f t="shared" si="52"/>
        <v>183</v>
      </c>
      <c r="AU191" s="100" t="s">
        <v>97</v>
      </c>
      <c r="AV191" s="100" t="s">
        <v>81</v>
      </c>
      <c r="AW191" s="123"/>
      <c r="AX191" s="123"/>
      <c r="AY191" s="89">
        <f t="shared" si="39"/>
        <v>0</v>
      </c>
      <c r="AZ191" s="123">
        <v>145259881.5</v>
      </c>
      <c r="BA191" s="123"/>
      <c r="BB191" s="123">
        <v>-27172345.789999999</v>
      </c>
      <c r="BC191" s="88">
        <f t="shared" si="53"/>
        <v>183</v>
      </c>
      <c r="BD191" s="100" t="s">
        <v>97</v>
      </c>
      <c r="BE191" s="100" t="s">
        <v>81</v>
      </c>
      <c r="BF191" s="123">
        <v>-12191020.869999999</v>
      </c>
      <c r="BG191" s="89">
        <f t="shared" si="40"/>
        <v>-39363366.659999996</v>
      </c>
      <c r="BH191" s="123">
        <v>390443634.81</v>
      </c>
      <c r="BI191" s="90"/>
      <c r="BJ191" s="97">
        <f t="shared" si="45"/>
        <v>496340149.64999998</v>
      </c>
      <c r="BK191" s="97">
        <f t="shared" si="46"/>
        <v>496340149.64999998</v>
      </c>
    </row>
    <row r="192" spans="1:63" s="87" customFormat="1" ht="13.9" customHeight="1">
      <c r="A192" s="88">
        <f t="shared" si="47"/>
        <v>184</v>
      </c>
      <c r="B192" s="101"/>
      <c r="C192" s="100" t="s">
        <v>97</v>
      </c>
      <c r="D192" s="100" t="s">
        <v>76</v>
      </c>
      <c r="E192" s="125">
        <v>9060391</v>
      </c>
      <c r="F192" s="92" t="s">
        <v>158</v>
      </c>
      <c r="G192" s="93"/>
      <c r="H192" s="93"/>
      <c r="I192" s="123"/>
      <c r="J192" s="123">
        <v>22704663.329999998</v>
      </c>
      <c r="K192" s="123"/>
      <c r="L192" s="88">
        <f t="shared" si="48"/>
        <v>184</v>
      </c>
      <c r="M192" s="100" t="s">
        <v>97</v>
      </c>
      <c r="N192" s="100" t="s">
        <v>76</v>
      </c>
      <c r="O192" s="89">
        <f t="shared" si="38"/>
        <v>22704663.329999998</v>
      </c>
      <c r="P192" s="123"/>
      <c r="Q192" s="123">
        <v>369651157</v>
      </c>
      <c r="R192" s="123">
        <v>180292044.84999999</v>
      </c>
      <c r="S192" s="123">
        <v>105468508.15000001</v>
      </c>
      <c r="T192" s="123">
        <v>84226160.980000004</v>
      </c>
      <c r="U192" s="88">
        <f t="shared" si="49"/>
        <v>184</v>
      </c>
      <c r="V192" s="100" t="s">
        <v>97</v>
      </c>
      <c r="W192" s="100" t="s">
        <v>76</v>
      </c>
      <c r="X192" s="123">
        <v>51852000</v>
      </c>
      <c r="Y192" s="123">
        <v>39179555.619999997</v>
      </c>
      <c r="Z192" s="123">
        <v>9706832.9499999993</v>
      </c>
      <c r="AA192" s="123">
        <v>5792794.0899999999</v>
      </c>
      <c r="AB192" s="123"/>
      <c r="AC192" s="123">
        <v>844756</v>
      </c>
      <c r="AD192" s="88">
        <f t="shared" si="50"/>
        <v>184</v>
      </c>
      <c r="AE192" s="100" t="s">
        <v>97</v>
      </c>
      <c r="AF192" s="100" t="s">
        <v>76</v>
      </c>
      <c r="AG192" s="123"/>
      <c r="AH192" s="123">
        <v>64900</v>
      </c>
      <c r="AI192" s="123"/>
      <c r="AJ192" s="89">
        <f t="shared" si="41"/>
        <v>537588154.0999999</v>
      </c>
      <c r="AK192" s="89">
        <f t="shared" si="42"/>
        <v>309490555.53999996</v>
      </c>
      <c r="AL192" s="88">
        <f t="shared" si="51"/>
        <v>184</v>
      </c>
      <c r="AM192" s="100" t="s">
        <v>97</v>
      </c>
      <c r="AN192" s="100" t="s">
        <v>76</v>
      </c>
      <c r="AO192" s="123">
        <v>634000</v>
      </c>
      <c r="AP192" s="123">
        <v>634000</v>
      </c>
      <c r="AQ192" s="123"/>
      <c r="AR192" s="89">
        <f t="shared" si="43"/>
        <v>228097598.55999994</v>
      </c>
      <c r="AS192" s="96">
        <f t="shared" si="44"/>
        <v>250802261.88999993</v>
      </c>
      <c r="AT192" s="88">
        <f t="shared" si="52"/>
        <v>184</v>
      </c>
      <c r="AU192" s="100" t="s">
        <v>97</v>
      </c>
      <c r="AV192" s="100" t="s">
        <v>76</v>
      </c>
      <c r="AW192" s="123"/>
      <c r="AX192" s="123"/>
      <c r="AY192" s="89">
        <f t="shared" si="39"/>
        <v>0</v>
      </c>
      <c r="AZ192" s="123">
        <v>218595372.78</v>
      </c>
      <c r="BA192" s="123"/>
      <c r="BB192" s="123">
        <v>-77815588</v>
      </c>
      <c r="BC192" s="88">
        <f t="shared" si="53"/>
        <v>184</v>
      </c>
      <c r="BD192" s="100" t="s">
        <v>97</v>
      </c>
      <c r="BE192" s="100" t="s">
        <v>76</v>
      </c>
      <c r="BF192" s="123">
        <v>-34043749.43</v>
      </c>
      <c r="BG192" s="89">
        <f t="shared" si="40"/>
        <v>-111859337.43000001</v>
      </c>
      <c r="BH192" s="123">
        <v>144066226.53999999</v>
      </c>
      <c r="BI192" s="90"/>
      <c r="BJ192" s="97">
        <f t="shared" si="45"/>
        <v>250802261.88999999</v>
      </c>
      <c r="BK192" s="97">
        <f t="shared" si="46"/>
        <v>250802261.88999999</v>
      </c>
    </row>
    <row r="193" spans="1:63" s="87" customFormat="1" ht="13.9" customHeight="1">
      <c r="A193" s="88">
        <f t="shared" si="47"/>
        <v>185</v>
      </c>
      <c r="B193" s="101"/>
      <c r="C193" s="100" t="s">
        <v>97</v>
      </c>
      <c r="D193" s="100" t="s">
        <v>155</v>
      </c>
      <c r="E193" s="125">
        <v>9060391</v>
      </c>
      <c r="F193" s="92" t="s">
        <v>158</v>
      </c>
      <c r="G193" s="93">
        <v>34871511.619999997</v>
      </c>
      <c r="H193" s="93"/>
      <c r="I193" s="123"/>
      <c r="J193" s="123">
        <v>13175212.539999999</v>
      </c>
      <c r="K193" s="123"/>
      <c r="L193" s="88">
        <f t="shared" si="48"/>
        <v>185</v>
      </c>
      <c r="M193" s="100" t="s">
        <v>97</v>
      </c>
      <c r="N193" s="100" t="s">
        <v>155</v>
      </c>
      <c r="O193" s="89">
        <f t="shared" si="38"/>
        <v>48046724.159999996</v>
      </c>
      <c r="P193" s="123"/>
      <c r="Q193" s="123"/>
      <c r="R193" s="123"/>
      <c r="S193" s="123">
        <v>2270150</v>
      </c>
      <c r="T193" s="123">
        <v>2037642.66</v>
      </c>
      <c r="U193" s="88">
        <f t="shared" si="49"/>
        <v>185</v>
      </c>
      <c r="V193" s="100" t="s">
        <v>97</v>
      </c>
      <c r="W193" s="100" t="s">
        <v>155</v>
      </c>
      <c r="X193" s="123"/>
      <c r="Y193" s="123"/>
      <c r="Z193" s="123">
        <v>1542450</v>
      </c>
      <c r="AA193" s="123">
        <v>1118622.98</v>
      </c>
      <c r="AB193" s="123"/>
      <c r="AC193" s="123"/>
      <c r="AD193" s="88">
        <f t="shared" si="50"/>
        <v>185</v>
      </c>
      <c r="AE193" s="100" t="s">
        <v>97</v>
      </c>
      <c r="AF193" s="100" t="s">
        <v>155</v>
      </c>
      <c r="AG193" s="123"/>
      <c r="AH193" s="123"/>
      <c r="AI193" s="123"/>
      <c r="AJ193" s="89">
        <f t="shared" si="41"/>
        <v>3812600</v>
      </c>
      <c r="AK193" s="89">
        <f t="shared" si="42"/>
        <v>3156265.6399999997</v>
      </c>
      <c r="AL193" s="88">
        <f t="shared" si="51"/>
        <v>185</v>
      </c>
      <c r="AM193" s="100" t="s">
        <v>97</v>
      </c>
      <c r="AN193" s="100" t="s">
        <v>155</v>
      </c>
      <c r="AO193" s="123">
        <v>1315000</v>
      </c>
      <c r="AP193" s="123">
        <v>1148750.02</v>
      </c>
      <c r="AQ193" s="123"/>
      <c r="AR193" s="89">
        <f t="shared" si="43"/>
        <v>822584.34000000032</v>
      </c>
      <c r="AS193" s="96">
        <f t="shared" si="44"/>
        <v>48869308.5</v>
      </c>
      <c r="AT193" s="88">
        <f t="shared" si="52"/>
        <v>185</v>
      </c>
      <c r="AU193" s="100" t="s">
        <v>97</v>
      </c>
      <c r="AV193" s="100" t="s">
        <v>155</v>
      </c>
      <c r="AW193" s="123">
        <v>520</v>
      </c>
      <c r="AX193" s="123"/>
      <c r="AY193" s="89">
        <f t="shared" si="39"/>
        <v>520</v>
      </c>
      <c r="AZ193" s="123">
        <v>4876499</v>
      </c>
      <c r="BA193" s="123"/>
      <c r="BB193" s="123">
        <v>43248275.210000001</v>
      </c>
      <c r="BC193" s="88">
        <f t="shared" si="53"/>
        <v>185</v>
      </c>
      <c r="BD193" s="100" t="s">
        <v>97</v>
      </c>
      <c r="BE193" s="100" t="s">
        <v>155</v>
      </c>
      <c r="BF193" s="123">
        <v>744014.29</v>
      </c>
      <c r="BG193" s="89">
        <f t="shared" si="40"/>
        <v>43992289.5</v>
      </c>
      <c r="BH193" s="123"/>
      <c r="BI193" s="90"/>
      <c r="BJ193" s="97">
        <f t="shared" si="45"/>
        <v>48868788.5</v>
      </c>
      <c r="BK193" s="97">
        <f t="shared" si="46"/>
        <v>48869308.5</v>
      </c>
    </row>
    <row r="194" spans="1:63" s="87" customFormat="1" ht="13.9" customHeight="1">
      <c r="A194" s="88">
        <f t="shared" si="47"/>
        <v>186</v>
      </c>
      <c r="B194" s="101"/>
      <c r="C194" s="100" t="s">
        <v>83</v>
      </c>
      <c r="D194" s="100" t="s">
        <v>139</v>
      </c>
      <c r="E194" s="88">
        <v>9058923</v>
      </c>
      <c r="F194" s="92" t="s">
        <v>158</v>
      </c>
      <c r="G194" s="93"/>
      <c r="H194" s="93"/>
      <c r="I194" s="123">
        <v>26723131.850000001</v>
      </c>
      <c r="J194" s="123">
        <v>31248332.41</v>
      </c>
      <c r="K194" s="123"/>
      <c r="L194" s="88">
        <f t="shared" si="48"/>
        <v>186</v>
      </c>
      <c r="M194" s="100" t="s">
        <v>83</v>
      </c>
      <c r="N194" s="100" t="s">
        <v>139</v>
      </c>
      <c r="O194" s="89">
        <f t="shared" ref="O194:O239" si="63">SUM(G194:K194)</f>
        <v>57971464.260000005</v>
      </c>
      <c r="P194" s="123"/>
      <c r="Q194" s="123">
        <v>1542573443.0799999</v>
      </c>
      <c r="R194" s="123">
        <v>1060166306.35</v>
      </c>
      <c r="S194" s="123">
        <v>130285397.53</v>
      </c>
      <c r="T194" s="123">
        <v>83316956.730000004</v>
      </c>
      <c r="U194" s="88">
        <f t="shared" si="49"/>
        <v>186</v>
      </c>
      <c r="V194" s="100" t="s">
        <v>83</v>
      </c>
      <c r="W194" s="100" t="s">
        <v>139</v>
      </c>
      <c r="X194" s="123">
        <v>134890835</v>
      </c>
      <c r="Y194" s="123">
        <v>80323890.709999993</v>
      </c>
      <c r="Z194" s="123">
        <v>95797039.810000002</v>
      </c>
      <c r="AA194" s="123">
        <v>50403051.439999998</v>
      </c>
      <c r="AB194" s="123"/>
      <c r="AC194" s="123"/>
      <c r="AD194" s="88">
        <f t="shared" si="50"/>
        <v>186</v>
      </c>
      <c r="AE194" s="100" t="s">
        <v>83</v>
      </c>
      <c r="AF194" s="100" t="s">
        <v>139</v>
      </c>
      <c r="AG194" s="123"/>
      <c r="AH194" s="123">
        <v>1028802473</v>
      </c>
      <c r="AI194" s="123">
        <v>889962285.32000005</v>
      </c>
      <c r="AJ194" s="89">
        <f t="shared" si="41"/>
        <v>2932349188.4200001</v>
      </c>
      <c r="AK194" s="89">
        <f t="shared" si="42"/>
        <v>2164172490.5500002</v>
      </c>
      <c r="AL194" s="88">
        <f t="shared" si="51"/>
        <v>186</v>
      </c>
      <c r="AM194" s="100" t="s">
        <v>83</v>
      </c>
      <c r="AN194" s="100" t="s">
        <v>139</v>
      </c>
      <c r="AO194" s="123">
        <v>2715000</v>
      </c>
      <c r="AP194" s="123">
        <v>2265375.56</v>
      </c>
      <c r="AQ194" s="123"/>
      <c r="AR194" s="89">
        <f t="shared" si="43"/>
        <v>768626322.30999994</v>
      </c>
      <c r="AS194" s="96">
        <f t="shared" si="44"/>
        <v>826597786.56999993</v>
      </c>
      <c r="AT194" s="88">
        <f t="shared" si="52"/>
        <v>186</v>
      </c>
      <c r="AU194" s="100" t="s">
        <v>83</v>
      </c>
      <c r="AV194" s="100" t="s">
        <v>139</v>
      </c>
      <c r="AW194" s="123">
        <v>130112.78</v>
      </c>
      <c r="AX194" s="123"/>
      <c r="AY194" s="89">
        <f t="shared" ref="AY194:AY239" si="64">AW194+AX194</f>
        <v>130112.78</v>
      </c>
      <c r="AZ194" s="123">
        <v>543417732.74000001</v>
      </c>
      <c r="BA194" s="123"/>
      <c r="BB194" s="123">
        <v>276199355.68000001</v>
      </c>
      <c r="BC194" s="88">
        <f t="shared" si="53"/>
        <v>186</v>
      </c>
      <c r="BD194" s="100" t="s">
        <v>83</v>
      </c>
      <c r="BE194" s="100" t="s">
        <v>139</v>
      </c>
      <c r="BF194" s="123">
        <v>-83314223.019999996</v>
      </c>
      <c r="BG194" s="89">
        <f t="shared" ref="BG194:BG239" si="65">BB194+BF194</f>
        <v>192885132.66000003</v>
      </c>
      <c r="BH194" s="123">
        <v>90164808.390000001</v>
      </c>
      <c r="BI194" s="90"/>
      <c r="BJ194" s="97">
        <f t="shared" si="45"/>
        <v>826467673.79000008</v>
      </c>
      <c r="BK194" s="97">
        <f t="shared" si="46"/>
        <v>826597786.57000005</v>
      </c>
    </row>
    <row r="195" spans="1:63" s="87" customFormat="1" ht="13.9" customHeight="1">
      <c r="A195" s="88">
        <f t="shared" si="47"/>
        <v>187</v>
      </c>
      <c r="B195" s="101"/>
      <c r="C195" s="100" t="s">
        <v>83</v>
      </c>
      <c r="D195" s="100" t="s">
        <v>140</v>
      </c>
      <c r="E195" s="88">
        <v>3860442</v>
      </c>
      <c r="F195" s="92" t="s">
        <v>158</v>
      </c>
      <c r="G195" s="93"/>
      <c r="H195" s="93"/>
      <c r="I195" s="123"/>
      <c r="J195" s="123">
        <v>3107200.63</v>
      </c>
      <c r="K195" s="123"/>
      <c r="L195" s="88">
        <f t="shared" si="48"/>
        <v>187</v>
      </c>
      <c r="M195" s="100" t="s">
        <v>83</v>
      </c>
      <c r="N195" s="100" t="s">
        <v>140</v>
      </c>
      <c r="O195" s="89">
        <f t="shared" si="63"/>
        <v>3107200.63</v>
      </c>
      <c r="P195" s="123"/>
      <c r="Q195" s="123"/>
      <c r="R195" s="123"/>
      <c r="S195" s="123">
        <v>22376835</v>
      </c>
      <c r="T195" s="123">
        <v>12590490.27</v>
      </c>
      <c r="U195" s="88">
        <f t="shared" si="49"/>
        <v>187</v>
      </c>
      <c r="V195" s="100" t="s">
        <v>83</v>
      </c>
      <c r="W195" s="100" t="s">
        <v>140</v>
      </c>
      <c r="X195" s="123"/>
      <c r="Y195" s="123"/>
      <c r="Z195" s="123">
        <v>5395208</v>
      </c>
      <c r="AA195" s="123">
        <v>3135027.62</v>
      </c>
      <c r="AB195" s="123"/>
      <c r="AC195" s="123"/>
      <c r="AD195" s="88">
        <f t="shared" si="50"/>
        <v>187</v>
      </c>
      <c r="AE195" s="100" t="s">
        <v>83</v>
      </c>
      <c r="AF195" s="100" t="s">
        <v>140</v>
      </c>
      <c r="AG195" s="123"/>
      <c r="AH195" s="123"/>
      <c r="AI195" s="123"/>
      <c r="AJ195" s="89">
        <f t="shared" ref="AJ195:AJ239" si="66">Q195+S195+X195+Z195+AB195+AC195+AG195+AH195</f>
        <v>27772043</v>
      </c>
      <c r="AK195" s="89">
        <f t="shared" ref="AK195:AK239" si="67">R195+T195+Y195+AA195+AI195</f>
        <v>15725517.890000001</v>
      </c>
      <c r="AL195" s="88">
        <f t="shared" si="51"/>
        <v>187</v>
      </c>
      <c r="AM195" s="100" t="s">
        <v>83</v>
      </c>
      <c r="AN195" s="100" t="s">
        <v>140</v>
      </c>
      <c r="AO195" s="123">
        <v>550000</v>
      </c>
      <c r="AP195" s="123">
        <v>550000</v>
      </c>
      <c r="AQ195" s="123"/>
      <c r="AR195" s="89">
        <f t="shared" ref="AR195:AR239" si="68">AJ195-AK195+AO195-AP195+AQ195</f>
        <v>12046525.109999999</v>
      </c>
      <c r="AS195" s="96">
        <f t="shared" ref="AS195:AS239" si="69">AR195+O195</f>
        <v>15153725.739999998</v>
      </c>
      <c r="AT195" s="88">
        <f t="shared" si="52"/>
        <v>187</v>
      </c>
      <c r="AU195" s="100" t="s">
        <v>83</v>
      </c>
      <c r="AV195" s="100" t="s">
        <v>140</v>
      </c>
      <c r="AW195" s="123">
        <v>1114260.23</v>
      </c>
      <c r="AX195" s="123"/>
      <c r="AY195" s="89">
        <f t="shared" si="64"/>
        <v>1114260.23</v>
      </c>
      <c r="AZ195" s="123">
        <v>1973915</v>
      </c>
      <c r="BA195" s="123"/>
      <c r="BB195" s="123">
        <v>16323650.49</v>
      </c>
      <c r="BC195" s="88">
        <f t="shared" si="53"/>
        <v>187</v>
      </c>
      <c r="BD195" s="100" t="s">
        <v>83</v>
      </c>
      <c r="BE195" s="100" t="s">
        <v>140</v>
      </c>
      <c r="BF195" s="123">
        <v>-4258099.9800000004</v>
      </c>
      <c r="BG195" s="89">
        <f t="shared" si="65"/>
        <v>12065550.51</v>
      </c>
      <c r="BH195" s="123"/>
      <c r="BI195" s="90"/>
      <c r="BJ195" s="97">
        <f t="shared" ref="BJ195:BJ239" si="70">AZ195+BA195+BG195+BH195+BI195</f>
        <v>14039465.51</v>
      </c>
      <c r="BK195" s="97">
        <f t="shared" ref="BK195:BK239" si="71">BJ195+AY195</f>
        <v>15153725.74</v>
      </c>
    </row>
    <row r="196" spans="1:63" s="87" customFormat="1" ht="13.9" customHeight="1">
      <c r="A196" s="88">
        <f t="shared" si="47"/>
        <v>188</v>
      </c>
      <c r="B196" s="101"/>
      <c r="C196" s="100" t="s">
        <v>83</v>
      </c>
      <c r="D196" s="100" t="s">
        <v>161</v>
      </c>
      <c r="E196" s="88">
        <v>9058923</v>
      </c>
      <c r="F196" s="92" t="s">
        <v>158</v>
      </c>
      <c r="G196" s="93">
        <v>147906877.09999999</v>
      </c>
      <c r="H196" s="93"/>
      <c r="I196" s="123">
        <v>961651904</v>
      </c>
      <c r="J196" s="123">
        <v>69000</v>
      </c>
      <c r="K196" s="123"/>
      <c r="L196" s="88">
        <f t="shared" si="48"/>
        <v>188</v>
      </c>
      <c r="M196" s="100" t="s">
        <v>83</v>
      </c>
      <c r="N196" s="100" t="s">
        <v>161</v>
      </c>
      <c r="O196" s="89">
        <f t="shared" si="63"/>
        <v>1109627781.0999999</v>
      </c>
      <c r="P196" s="123"/>
      <c r="Q196" s="123"/>
      <c r="R196" s="123"/>
      <c r="S196" s="123">
        <v>1300000</v>
      </c>
      <c r="T196" s="123">
        <v>1193000</v>
      </c>
      <c r="U196" s="88">
        <f t="shared" si="49"/>
        <v>188</v>
      </c>
      <c r="V196" s="100" t="s">
        <v>83</v>
      </c>
      <c r="W196" s="100" t="s">
        <v>161</v>
      </c>
      <c r="X196" s="123"/>
      <c r="Y196" s="123"/>
      <c r="Z196" s="123"/>
      <c r="AA196" s="123"/>
      <c r="AB196" s="123"/>
      <c r="AC196" s="123"/>
      <c r="AD196" s="88">
        <f t="shared" si="50"/>
        <v>188</v>
      </c>
      <c r="AE196" s="100" t="s">
        <v>83</v>
      </c>
      <c r="AF196" s="100" t="s">
        <v>161</v>
      </c>
      <c r="AG196" s="123"/>
      <c r="AH196" s="123"/>
      <c r="AI196" s="123"/>
      <c r="AJ196" s="89">
        <f t="shared" si="66"/>
        <v>1300000</v>
      </c>
      <c r="AK196" s="89">
        <f t="shared" si="67"/>
        <v>1193000</v>
      </c>
      <c r="AL196" s="88">
        <f t="shared" si="51"/>
        <v>188</v>
      </c>
      <c r="AM196" s="100" t="s">
        <v>83</v>
      </c>
      <c r="AN196" s="100" t="s">
        <v>161</v>
      </c>
      <c r="AO196" s="123"/>
      <c r="AP196" s="123"/>
      <c r="AQ196" s="123"/>
      <c r="AR196" s="89">
        <f t="shared" si="68"/>
        <v>107000</v>
      </c>
      <c r="AS196" s="96">
        <f t="shared" si="69"/>
        <v>1109734781.0999999</v>
      </c>
      <c r="AT196" s="88">
        <f t="shared" si="52"/>
        <v>188</v>
      </c>
      <c r="AU196" s="100" t="s">
        <v>83</v>
      </c>
      <c r="AV196" s="100" t="s">
        <v>161</v>
      </c>
      <c r="AW196" s="123"/>
      <c r="AX196" s="123"/>
      <c r="AY196" s="89">
        <f t="shared" si="64"/>
        <v>0</v>
      </c>
      <c r="AZ196" s="123">
        <v>1034300000</v>
      </c>
      <c r="BA196" s="123"/>
      <c r="BB196" s="123">
        <v>64062866.100000001</v>
      </c>
      <c r="BC196" s="88">
        <f t="shared" si="53"/>
        <v>188</v>
      </c>
      <c r="BD196" s="100" t="s">
        <v>83</v>
      </c>
      <c r="BE196" s="100" t="s">
        <v>161</v>
      </c>
      <c r="BF196" s="123">
        <v>11371915</v>
      </c>
      <c r="BG196" s="89">
        <f t="shared" si="65"/>
        <v>75434781.099999994</v>
      </c>
      <c r="BH196" s="123"/>
      <c r="BI196" s="90"/>
      <c r="BJ196" s="97">
        <f t="shared" si="70"/>
        <v>1109734781.0999999</v>
      </c>
      <c r="BK196" s="97">
        <f t="shared" si="71"/>
        <v>1109734781.0999999</v>
      </c>
    </row>
    <row r="197" spans="1:63" s="87" customFormat="1" ht="13.9" customHeight="1">
      <c r="A197" s="88">
        <f t="shared" si="47"/>
        <v>189</v>
      </c>
      <c r="B197" s="101"/>
      <c r="C197" s="100" t="s">
        <v>83</v>
      </c>
      <c r="D197" s="100" t="s">
        <v>141</v>
      </c>
      <c r="E197" s="104">
        <v>9061231</v>
      </c>
      <c r="F197" s="92" t="s">
        <v>158</v>
      </c>
      <c r="G197" s="93"/>
      <c r="H197" s="93"/>
      <c r="I197" s="123">
        <v>4603313</v>
      </c>
      <c r="J197" s="123">
        <v>4846675</v>
      </c>
      <c r="K197" s="123"/>
      <c r="L197" s="88">
        <f t="shared" si="48"/>
        <v>189</v>
      </c>
      <c r="M197" s="100" t="s">
        <v>83</v>
      </c>
      <c r="N197" s="100" t="s">
        <v>141</v>
      </c>
      <c r="O197" s="89">
        <f t="shared" si="63"/>
        <v>9449988</v>
      </c>
      <c r="P197" s="123"/>
      <c r="Q197" s="123">
        <v>1655971394.5</v>
      </c>
      <c r="R197" s="123">
        <v>627230546.45000005</v>
      </c>
      <c r="S197" s="123">
        <v>5852098</v>
      </c>
      <c r="T197" s="123">
        <v>4466306.88</v>
      </c>
      <c r="U197" s="88">
        <f t="shared" si="49"/>
        <v>189</v>
      </c>
      <c r="V197" s="100" t="s">
        <v>83</v>
      </c>
      <c r="W197" s="100" t="s">
        <v>141</v>
      </c>
      <c r="X197" s="123">
        <v>261428656</v>
      </c>
      <c r="Y197" s="123">
        <v>140244051.87</v>
      </c>
      <c r="Z197" s="123">
        <v>19433878</v>
      </c>
      <c r="AA197" s="123">
        <v>11329888.960000001</v>
      </c>
      <c r="AB197" s="123">
        <v>10499100</v>
      </c>
      <c r="AC197" s="123"/>
      <c r="AD197" s="88">
        <f t="shared" si="50"/>
        <v>189</v>
      </c>
      <c r="AE197" s="100" t="s">
        <v>83</v>
      </c>
      <c r="AF197" s="100" t="s">
        <v>141</v>
      </c>
      <c r="AG197" s="123"/>
      <c r="AH197" s="123">
        <v>400699396.5</v>
      </c>
      <c r="AI197" s="123">
        <v>126273627.45999999</v>
      </c>
      <c r="AJ197" s="89">
        <f t="shared" si="66"/>
        <v>2353884523</v>
      </c>
      <c r="AK197" s="89">
        <f t="shared" si="67"/>
        <v>909544421.62000012</v>
      </c>
      <c r="AL197" s="88">
        <f t="shared" si="51"/>
        <v>189</v>
      </c>
      <c r="AM197" s="100" t="s">
        <v>83</v>
      </c>
      <c r="AN197" s="100" t="s">
        <v>141</v>
      </c>
      <c r="AO197" s="123">
        <v>400000</v>
      </c>
      <c r="AP197" s="123">
        <v>400000</v>
      </c>
      <c r="AQ197" s="123"/>
      <c r="AR197" s="89">
        <f t="shared" si="68"/>
        <v>1444340101.3799999</v>
      </c>
      <c r="AS197" s="96">
        <f t="shared" si="69"/>
        <v>1453790089.3799999</v>
      </c>
      <c r="AT197" s="88">
        <f t="shared" si="52"/>
        <v>189</v>
      </c>
      <c r="AU197" s="100" t="s">
        <v>83</v>
      </c>
      <c r="AV197" s="100" t="s">
        <v>141</v>
      </c>
      <c r="AW197" s="123">
        <v>30140</v>
      </c>
      <c r="AX197" s="123"/>
      <c r="AY197" s="89">
        <f t="shared" si="64"/>
        <v>30140</v>
      </c>
      <c r="AZ197" s="123">
        <v>1004475604.74</v>
      </c>
      <c r="BA197" s="123"/>
      <c r="BB197" s="123">
        <v>140941820.09999999</v>
      </c>
      <c r="BC197" s="88">
        <f t="shared" si="53"/>
        <v>189</v>
      </c>
      <c r="BD197" s="100" t="s">
        <v>83</v>
      </c>
      <c r="BE197" s="100" t="s">
        <v>141</v>
      </c>
      <c r="BF197" s="123">
        <v>153722261.69999999</v>
      </c>
      <c r="BG197" s="89">
        <f t="shared" si="65"/>
        <v>294664081.79999995</v>
      </c>
      <c r="BH197" s="123">
        <v>154620262.84</v>
      </c>
      <c r="BI197" s="90"/>
      <c r="BJ197" s="97">
        <f t="shared" si="70"/>
        <v>1453759949.3799999</v>
      </c>
      <c r="BK197" s="97">
        <f t="shared" si="71"/>
        <v>1453790089.3799999</v>
      </c>
    </row>
    <row r="198" spans="1:63" s="87" customFormat="1" ht="13.9" customHeight="1">
      <c r="A198" s="88">
        <f t="shared" si="47"/>
        <v>190</v>
      </c>
      <c r="B198" s="101"/>
      <c r="C198" s="100" t="s">
        <v>83</v>
      </c>
      <c r="D198" s="100" t="s">
        <v>142</v>
      </c>
      <c r="E198" s="104">
        <v>9058869</v>
      </c>
      <c r="F198" s="92" t="s">
        <v>158</v>
      </c>
      <c r="G198" s="93"/>
      <c r="H198" s="93"/>
      <c r="I198" s="123">
        <v>313557</v>
      </c>
      <c r="J198" s="123">
        <v>190175034.06999999</v>
      </c>
      <c r="K198" s="123"/>
      <c r="L198" s="88">
        <f t="shared" si="48"/>
        <v>190</v>
      </c>
      <c r="M198" s="100" t="s">
        <v>83</v>
      </c>
      <c r="N198" s="100" t="s">
        <v>142</v>
      </c>
      <c r="O198" s="89">
        <f t="shared" si="63"/>
        <v>190488591.06999999</v>
      </c>
      <c r="P198" s="123"/>
      <c r="Q198" s="123">
        <v>6408031539</v>
      </c>
      <c r="R198" s="123">
        <v>3524453224.8699999</v>
      </c>
      <c r="S198" s="123">
        <v>597267899.30999994</v>
      </c>
      <c r="T198" s="123">
        <v>346310669.13999999</v>
      </c>
      <c r="U198" s="88">
        <f t="shared" si="49"/>
        <v>190</v>
      </c>
      <c r="V198" s="100" t="s">
        <v>83</v>
      </c>
      <c r="W198" s="100" t="s">
        <v>142</v>
      </c>
      <c r="X198" s="123">
        <v>10720800</v>
      </c>
      <c r="Y198" s="123">
        <v>10720800</v>
      </c>
      <c r="Z198" s="123">
        <v>278735550.43000001</v>
      </c>
      <c r="AA198" s="123">
        <v>180834763.44999999</v>
      </c>
      <c r="AB198" s="123"/>
      <c r="AC198" s="123"/>
      <c r="AD198" s="88">
        <f t="shared" si="50"/>
        <v>190</v>
      </c>
      <c r="AE198" s="100" t="s">
        <v>83</v>
      </c>
      <c r="AF198" s="100" t="s">
        <v>142</v>
      </c>
      <c r="AG198" s="123"/>
      <c r="AH198" s="123">
        <v>102408222.03</v>
      </c>
      <c r="AI198" s="123"/>
      <c r="AJ198" s="89">
        <f t="shared" si="66"/>
        <v>7397164010.7699995</v>
      </c>
      <c r="AK198" s="89">
        <f t="shared" si="67"/>
        <v>4062319457.4599996</v>
      </c>
      <c r="AL198" s="88">
        <f t="shared" si="51"/>
        <v>190</v>
      </c>
      <c r="AM198" s="100" t="s">
        <v>83</v>
      </c>
      <c r="AN198" s="100" t="s">
        <v>142</v>
      </c>
      <c r="AO198" s="123">
        <v>3253460</v>
      </c>
      <c r="AP198" s="123">
        <v>3115960</v>
      </c>
      <c r="AQ198" s="123"/>
      <c r="AR198" s="89">
        <f t="shared" si="68"/>
        <v>3334982053.3099999</v>
      </c>
      <c r="AS198" s="96">
        <f t="shared" si="69"/>
        <v>3525470644.3800001</v>
      </c>
      <c r="AT198" s="88">
        <f t="shared" si="52"/>
        <v>190</v>
      </c>
      <c r="AU198" s="100" t="s">
        <v>83</v>
      </c>
      <c r="AV198" s="100" t="s">
        <v>142</v>
      </c>
      <c r="AW198" s="123">
        <v>93314</v>
      </c>
      <c r="AX198" s="123"/>
      <c r="AY198" s="89">
        <f t="shared" si="64"/>
        <v>93314</v>
      </c>
      <c r="AZ198" s="123">
        <v>2582689068.4899998</v>
      </c>
      <c r="BA198" s="123"/>
      <c r="BB198" s="123">
        <v>-1282617444.45</v>
      </c>
      <c r="BC198" s="88">
        <f t="shared" si="53"/>
        <v>190</v>
      </c>
      <c r="BD198" s="100" t="s">
        <v>83</v>
      </c>
      <c r="BE198" s="100" t="s">
        <v>142</v>
      </c>
      <c r="BF198" s="123">
        <v>168539619.38</v>
      </c>
      <c r="BG198" s="89">
        <f t="shared" si="65"/>
        <v>-1114077825.0700002</v>
      </c>
      <c r="BH198" s="123">
        <v>2056766086.96</v>
      </c>
      <c r="BI198" s="90"/>
      <c r="BJ198" s="97">
        <f t="shared" si="70"/>
        <v>3525377330.3799996</v>
      </c>
      <c r="BK198" s="97">
        <f t="shared" si="71"/>
        <v>3525470644.3799996</v>
      </c>
    </row>
    <row r="199" spans="1:63" s="87" customFormat="1" ht="13.9" customHeight="1">
      <c r="A199" s="88">
        <f t="shared" si="47"/>
        <v>191</v>
      </c>
      <c r="B199" s="101"/>
      <c r="C199" s="100" t="s">
        <v>83</v>
      </c>
      <c r="D199" s="100" t="s">
        <v>137</v>
      </c>
      <c r="E199" s="88">
        <v>9058885</v>
      </c>
      <c r="F199" s="92" t="s">
        <v>158</v>
      </c>
      <c r="G199" s="93"/>
      <c r="H199" s="93"/>
      <c r="I199" s="123">
        <v>1453823</v>
      </c>
      <c r="J199" s="123">
        <v>24956634.57</v>
      </c>
      <c r="K199" s="123"/>
      <c r="L199" s="88">
        <f t="shared" si="48"/>
        <v>191</v>
      </c>
      <c r="M199" s="100" t="s">
        <v>83</v>
      </c>
      <c r="N199" s="100" t="s">
        <v>137</v>
      </c>
      <c r="O199" s="89">
        <f t="shared" si="63"/>
        <v>26410457.57</v>
      </c>
      <c r="P199" s="123"/>
      <c r="Q199" s="123">
        <v>1641269616</v>
      </c>
      <c r="R199" s="123">
        <v>360159829.29000002</v>
      </c>
      <c r="S199" s="123">
        <v>100831214</v>
      </c>
      <c r="T199" s="123">
        <v>52078226.43</v>
      </c>
      <c r="U199" s="88">
        <f t="shared" si="49"/>
        <v>191</v>
      </c>
      <c r="V199" s="100" t="s">
        <v>83</v>
      </c>
      <c r="W199" s="100" t="s">
        <v>137</v>
      </c>
      <c r="X199" s="123">
        <v>54477965.810000002</v>
      </c>
      <c r="Y199" s="123">
        <v>43757054.590000004</v>
      </c>
      <c r="Z199" s="123">
        <v>49193678.670000002</v>
      </c>
      <c r="AA199" s="123">
        <v>26733595.469999999</v>
      </c>
      <c r="AB199" s="123"/>
      <c r="AC199" s="123">
        <v>11298878.119999999</v>
      </c>
      <c r="AD199" s="88">
        <f t="shared" si="50"/>
        <v>191</v>
      </c>
      <c r="AE199" s="100" t="s">
        <v>83</v>
      </c>
      <c r="AF199" s="100" t="s">
        <v>137</v>
      </c>
      <c r="AG199" s="123"/>
      <c r="AH199" s="123"/>
      <c r="AI199" s="123"/>
      <c r="AJ199" s="89">
        <f t="shared" si="66"/>
        <v>1857071352.5999999</v>
      </c>
      <c r="AK199" s="89">
        <f t="shared" si="67"/>
        <v>482728705.78000009</v>
      </c>
      <c r="AL199" s="88">
        <f t="shared" si="51"/>
        <v>191</v>
      </c>
      <c r="AM199" s="100" t="s">
        <v>83</v>
      </c>
      <c r="AN199" s="100" t="s">
        <v>137</v>
      </c>
      <c r="AO199" s="123">
        <v>730000</v>
      </c>
      <c r="AP199" s="123">
        <v>237500.19</v>
      </c>
      <c r="AQ199" s="123"/>
      <c r="AR199" s="89">
        <f t="shared" si="68"/>
        <v>1374835146.6299996</v>
      </c>
      <c r="AS199" s="96">
        <f t="shared" si="69"/>
        <v>1401245604.1999996</v>
      </c>
      <c r="AT199" s="88">
        <f t="shared" si="52"/>
        <v>191</v>
      </c>
      <c r="AU199" s="100" t="s">
        <v>83</v>
      </c>
      <c r="AV199" s="100" t="s">
        <v>137</v>
      </c>
      <c r="AW199" s="123">
        <v>732240</v>
      </c>
      <c r="AX199" s="123"/>
      <c r="AY199" s="89">
        <f t="shared" si="64"/>
        <v>732240</v>
      </c>
      <c r="AZ199" s="123">
        <v>331655608.5</v>
      </c>
      <c r="BA199" s="123"/>
      <c r="BB199" s="123">
        <v>186822351.38</v>
      </c>
      <c r="BC199" s="88">
        <f t="shared" si="53"/>
        <v>191</v>
      </c>
      <c r="BD199" s="100" t="s">
        <v>83</v>
      </c>
      <c r="BE199" s="100" t="s">
        <v>137</v>
      </c>
      <c r="BF199" s="123">
        <v>512728536.31999999</v>
      </c>
      <c r="BG199" s="89">
        <f t="shared" si="65"/>
        <v>699550887.70000005</v>
      </c>
      <c r="BH199" s="123">
        <v>369306868</v>
      </c>
      <c r="BI199" s="90"/>
      <c r="BJ199" s="97">
        <f t="shared" si="70"/>
        <v>1400513364.2</v>
      </c>
      <c r="BK199" s="97">
        <f t="shared" si="71"/>
        <v>1401245604.2</v>
      </c>
    </row>
    <row r="200" spans="1:63" s="87" customFormat="1" ht="13.9" customHeight="1">
      <c r="A200" s="88">
        <f t="shared" si="47"/>
        <v>192</v>
      </c>
      <c r="B200" s="101"/>
      <c r="C200" s="100" t="s">
        <v>83</v>
      </c>
      <c r="D200" s="100" t="s">
        <v>138</v>
      </c>
      <c r="E200" s="88">
        <v>9058907</v>
      </c>
      <c r="F200" s="92" t="s">
        <v>158</v>
      </c>
      <c r="G200" s="93"/>
      <c r="H200" s="93"/>
      <c r="I200" s="123">
        <v>51352.36</v>
      </c>
      <c r="J200" s="123">
        <v>12447922.050000001</v>
      </c>
      <c r="K200" s="123"/>
      <c r="L200" s="88">
        <f t="shared" si="48"/>
        <v>192</v>
      </c>
      <c r="M200" s="100" t="s">
        <v>83</v>
      </c>
      <c r="N200" s="100" t="s">
        <v>138</v>
      </c>
      <c r="O200" s="89">
        <f t="shared" si="63"/>
        <v>12499274.41</v>
      </c>
      <c r="P200" s="123"/>
      <c r="Q200" s="123">
        <v>1475378465</v>
      </c>
      <c r="R200" s="123">
        <v>479261658</v>
      </c>
      <c r="S200" s="123">
        <v>130260742.73</v>
      </c>
      <c r="T200" s="123">
        <v>51160777.979999997</v>
      </c>
      <c r="U200" s="88">
        <f t="shared" si="49"/>
        <v>192</v>
      </c>
      <c r="V200" s="100" t="s">
        <v>83</v>
      </c>
      <c r="W200" s="100" t="s">
        <v>138</v>
      </c>
      <c r="X200" s="123"/>
      <c r="Y200" s="123"/>
      <c r="Z200" s="123">
        <v>112834374</v>
      </c>
      <c r="AA200" s="123">
        <v>84359315.579999998</v>
      </c>
      <c r="AB200" s="123"/>
      <c r="AC200" s="123">
        <v>11823109.460000001</v>
      </c>
      <c r="AD200" s="88">
        <f t="shared" si="50"/>
        <v>192</v>
      </c>
      <c r="AE200" s="100" t="s">
        <v>83</v>
      </c>
      <c r="AF200" s="100" t="s">
        <v>138</v>
      </c>
      <c r="AG200" s="123"/>
      <c r="AH200" s="123">
        <v>6709196.2000000002</v>
      </c>
      <c r="AI200" s="123"/>
      <c r="AJ200" s="89">
        <f t="shared" si="66"/>
        <v>1737005887.3900001</v>
      </c>
      <c r="AK200" s="89">
        <f t="shared" si="67"/>
        <v>614781751.56000006</v>
      </c>
      <c r="AL200" s="88">
        <f t="shared" si="51"/>
        <v>192</v>
      </c>
      <c r="AM200" s="100" t="s">
        <v>83</v>
      </c>
      <c r="AN200" s="100" t="s">
        <v>138</v>
      </c>
      <c r="AO200" s="123">
        <v>3792000</v>
      </c>
      <c r="AP200" s="123">
        <v>805499.9</v>
      </c>
      <c r="AQ200" s="123"/>
      <c r="AR200" s="89">
        <f t="shared" si="68"/>
        <v>1125210635.9299998</v>
      </c>
      <c r="AS200" s="96">
        <f t="shared" si="69"/>
        <v>1137709910.3399999</v>
      </c>
      <c r="AT200" s="88">
        <f t="shared" si="52"/>
        <v>192</v>
      </c>
      <c r="AU200" s="100" t="s">
        <v>83</v>
      </c>
      <c r="AV200" s="100" t="s">
        <v>138</v>
      </c>
      <c r="AW200" s="123"/>
      <c r="AX200" s="123"/>
      <c r="AY200" s="89">
        <f t="shared" si="64"/>
        <v>0</v>
      </c>
      <c r="AZ200" s="123">
        <v>625141896.39999998</v>
      </c>
      <c r="BA200" s="123"/>
      <c r="BB200" s="123">
        <v>-131217283.59999999</v>
      </c>
      <c r="BC200" s="88">
        <f t="shared" si="53"/>
        <v>192</v>
      </c>
      <c r="BD200" s="100" t="s">
        <v>83</v>
      </c>
      <c r="BE200" s="100" t="s">
        <v>138</v>
      </c>
      <c r="BF200" s="123">
        <v>15108018.539999999</v>
      </c>
      <c r="BG200" s="89">
        <f t="shared" si="65"/>
        <v>-116109265.06</v>
      </c>
      <c r="BH200" s="123">
        <v>628677279</v>
      </c>
      <c r="BI200" s="90"/>
      <c r="BJ200" s="97">
        <f t="shared" si="70"/>
        <v>1137709910.3399999</v>
      </c>
      <c r="BK200" s="97">
        <f t="shared" si="71"/>
        <v>1137709910.3399999</v>
      </c>
    </row>
    <row r="201" spans="1:63" s="87" customFormat="1" ht="13.9" customHeight="1">
      <c r="A201" s="88">
        <f t="shared" si="47"/>
        <v>193</v>
      </c>
      <c r="B201" s="101"/>
      <c r="C201" s="100" t="s">
        <v>83</v>
      </c>
      <c r="D201" s="100" t="s">
        <v>160</v>
      </c>
      <c r="E201" s="88">
        <v>9061711</v>
      </c>
      <c r="F201" s="92" t="s">
        <v>158</v>
      </c>
      <c r="G201" s="93"/>
      <c r="H201" s="93"/>
      <c r="I201" s="123">
        <v>2086.41</v>
      </c>
      <c r="J201" s="123">
        <v>38676181.090000004</v>
      </c>
      <c r="K201" s="123"/>
      <c r="L201" s="88">
        <f t="shared" si="48"/>
        <v>193</v>
      </c>
      <c r="M201" s="100" t="s">
        <v>83</v>
      </c>
      <c r="N201" s="100" t="s">
        <v>160</v>
      </c>
      <c r="O201" s="89">
        <f t="shared" si="63"/>
        <v>38678267.5</v>
      </c>
      <c r="P201" s="123"/>
      <c r="Q201" s="123">
        <v>1277606840</v>
      </c>
      <c r="R201" s="123">
        <v>710653418.87</v>
      </c>
      <c r="S201" s="123">
        <v>38462831</v>
      </c>
      <c r="T201" s="123">
        <v>25819841.870000001</v>
      </c>
      <c r="U201" s="88">
        <f t="shared" si="49"/>
        <v>193</v>
      </c>
      <c r="V201" s="100" t="s">
        <v>83</v>
      </c>
      <c r="W201" s="100" t="s">
        <v>160</v>
      </c>
      <c r="X201" s="123"/>
      <c r="Y201" s="123"/>
      <c r="Z201" s="123">
        <v>49383944.920000002</v>
      </c>
      <c r="AA201" s="123">
        <v>38983883.460000001</v>
      </c>
      <c r="AB201" s="123"/>
      <c r="AC201" s="123"/>
      <c r="AD201" s="88">
        <f t="shared" si="50"/>
        <v>193</v>
      </c>
      <c r="AE201" s="100" t="s">
        <v>83</v>
      </c>
      <c r="AF201" s="100" t="s">
        <v>160</v>
      </c>
      <c r="AG201" s="123"/>
      <c r="AH201" s="123">
        <v>59870000</v>
      </c>
      <c r="AI201" s="123">
        <v>59870000</v>
      </c>
      <c r="AJ201" s="89">
        <f t="shared" si="66"/>
        <v>1425323615.9200001</v>
      </c>
      <c r="AK201" s="89">
        <f t="shared" si="67"/>
        <v>835327144.20000005</v>
      </c>
      <c r="AL201" s="88">
        <f t="shared" si="51"/>
        <v>193</v>
      </c>
      <c r="AM201" s="100" t="s">
        <v>83</v>
      </c>
      <c r="AN201" s="100" t="s">
        <v>160</v>
      </c>
      <c r="AO201" s="123">
        <v>514111.18</v>
      </c>
      <c r="AP201" s="123">
        <v>514111.18</v>
      </c>
      <c r="AQ201" s="123"/>
      <c r="AR201" s="89">
        <f t="shared" si="68"/>
        <v>589996471.72000003</v>
      </c>
      <c r="AS201" s="96">
        <f t="shared" si="69"/>
        <v>628674739.22000003</v>
      </c>
      <c r="AT201" s="88">
        <f t="shared" si="52"/>
        <v>193</v>
      </c>
      <c r="AU201" s="100" t="s">
        <v>83</v>
      </c>
      <c r="AV201" s="100" t="s">
        <v>160</v>
      </c>
      <c r="AW201" s="123"/>
      <c r="AX201" s="123"/>
      <c r="AY201" s="89">
        <f t="shared" si="64"/>
        <v>0</v>
      </c>
      <c r="AZ201" s="123">
        <v>325328122.18000001</v>
      </c>
      <c r="BA201" s="123"/>
      <c r="BB201" s="123">
        <v>-302077780.08999997</v>
      </c>
      <c r="BC201" s="88">
        <f t="shared" si="53"/>
        <v>193</v>
      </c>
      <c r="BD201" s="100" t="s">
        <v>83</v>
      </c>
      <c r="BE201" s="100" t="s">
        <v>160</v>
      </c>
      <c r="BF201" s="123">
        <v>-21244138.870000001</v>
      </c>
      <c r="BG201" s="89">
        <f t="shared" si="65"/>
        <v>-323321918.95999998</v>
      </c>
      <c r="BH201" s="123">
        <v>626668536</v>
      </c>
      <c r="BI201" s="90"/>
      <c r="BJ201" s="97">
        <f t="shared" si="70"/>
        <v>628674739.22000003</v>
      </c>
      <c r="BK201" s="97">
        <f t="shared" si="71"/>
        <v>628674739.22000003</v>
      </c>
    </row>
    <row r="202" spans="1:63" s="87" customFormat="1" ht="13.9" customHeight="1">
      <c r="A202" s="88">
        <f t="shared" si="47"/>
        <v>194</v>
      </c>
      <c r="B202" s="101"/>
      <c r="C202" s="100" t="s">
        <v>83</v>
      </c>
      <c r="D202" s="100" t="s">
        <v>144</v>
      </c>
      <c r="E202" s="88">
        <v>9062122</v>
      </c>
      <c r="F202" s="92" t="s">
        <v>158</v>
      </c>
      <c r="G202" s="93"/>
      <c r="H202" s="93"/>
      <c r="I202" s="123">
        <v>2436</v>
      </c>
      <c r="J202" s="123">
        <v>28898638.300000001</v>
      </c>
      <c r="K202" s="123"/>
      <c r="L202" s="88">
        <f t="shared" si="48"/>
        <v>194</v>
      </c>
      <c r="M202" s="100" t="s">
        <v>83</v>
      </c>
      <c r="N202" s="100" t="s">
        <v>144</v>
      </c>
      <c r="O202" s="89">
        <f t="shared" si="63"/>
        <v>28901074.300000001</v>
      </c>
      <c r="P202" s="123"/>
      <c r="Q202" s="123">
        <v>654112322</v>
      </c>
      <c r="R202" s="123">
        <v>348962698.13</v>
      </c>
      <c r="S202" s="123">
        <v>35588382.82</v>
      </c>
      <c r="T202" s="123">
        <v>24907705.07</v>
      </c>
      <c r="U202" s="88">
        <f t="shared" si="49"/>
        <v>194</v>
      </c>
      <c r="V202" s="100" t="s">
        <v>83</v>
      </c>
      <c r="W202" s="100" t="s">
        <v>144</v>
      </c>
      <c r="X202" s="123"/>
      <c r="Y202" s="123"/>
      <c r="Z202" s="123">
        <v>56694399.590000004</v>
      </c>
      <c r="AA202" s="123">
        <v>37792467.799999997</v>
      </c>
      <c r="AB202" s="123"/>
      <c r="AC202" s="123"/>
      <c r="AD202" s="88">
        <f t="shared" si="50"/>
        <v>194</v>
      </c>
      <c r="AE202" s="100" t="s">
        <v>83</v>
      </c>
      <c r="AF202" s="100" t="s">
        <v>144</v>
      </c>
      <c r="AG202" s="123"/>
      <c r="AH202" s="123"/>
      <c r="AI202" s="123"/>
      <c r="AJ202" s="89">
        <f t="shared" si="66"/>
        <v>746395104.41000009</v>
      </c>
      <c r="AK202" s="89">
        <f t="shared" si="67"/>
        <v>411662871</v>
      </c>
      <c r="AL202" s="88">
        <f t="shared" si="51"/>
        <v>194</v>
      </c>
      <c r="AM202" s="100" t="s">
        <v>83</v>
      </c>
      <c r="AN202" s="100" t="s">
        <v>144</v>
      </c>
      <c r="AO202" s="123"/>
      <c r="AP202" s="123"/>
      <c r="AQ202" s="123"/>
      <c r="AR202" s="89">
        <f t="shared" si="68"/>
        <v>334732233.41000009</v>
      </c>
      <c r="AS202" s="96">
        <f t="shared" si="69"/>
        <v>363633307.7100001</v>
      </c>
      <c r="AT202" s="88">
        <f t="shared" si="52"/>
        <v>194</v>
      </c>
      <c r="AU202" s="100" t="s">
        <v>83</v>
      </c>
      <c r="AV202" s="100" t="s">
        <v>144</v>
      </c>
      <c r="AW202" s="123"/>
      <c r="AX202" s="123"/>
      <c r="AY202" s="89">
        <f t="shared" si="64"/>
        <v>0</v>
      </c>
      <c r="AZ202" s="123">
        <v>456440124</v>
      </c>
      <c r="BA202" s="123"/>
      <c r="BB202" s="123">
        <v>-118829849.66</v>
      </c>
      <c r="BC202" s="88">
        <f t="shared" si="53"/>
        <v>194</v>
      </c>
      <c r="BD202" s="100" t="s">
        <v>83</v>
      </c>
      <c r="BE202" s="100" t="s">
        <v>144</v>
      </c>
      <c r="BF202" s="123">
        <v>-15375431.630000001</v>
      </c>
      <c r="BG202" s="89">
        <f t="shared" si="65"/>
        <v>-134205281.28999999</v>
      </c>
      <c r="BH202" s="123">
        <v>41398465</v>
      </c>
      <c r="BI202" s="90"/>
      <c r="BJ202" s="97">
        <f t="shared" si="70"/>
        <v>363633307.71000004</v>
      </c>
      <c r="BK202" s="97">
        <f t="shared" si="71"/>
        <v>363633307.71000004</v>
      </c>
    </row>
    <row r="203" spans="1:63" s="87" customFormat="1" ht="13.9" customHeight="1">
      <c r="A203" s="88">
        <f t="shared" si="47"/>
        <v>195</v>
      </c>
      <c r="B203" s="101"/>
      <c r="C203" s="100" t="s">
        <v>83</v>
      </c>
      <c r="D203" s="100" t="s">
        <v>143</v>
      </c>
      <c r="E203" s="88">
        <v>9062025</v>
      </c>
      <c r="F203" s="92" t="s">
        <v>158</v>
      </c>
      <c r="G203" s="93"/>
      <c r="H203" s="93"/>
      <c r="I203" s="123">
        <v>4642.5600000000004</v>
      </c>
      <c r="J203" s="123">
        <v>97889297.939999998</v>
      </c>
      <c r="K203" s="123"/>
      <c r="L203" s="88">
        <f t="shared" ref="L203:L239" si="72">L202+1</f>
        <v>195</v>
      </c>
      <c r="M203" s="100" t="s">
        <v>83</v>
      </c>
      <c r="N203" s="100" t="s">
        <v>143</v>
      </c>
      <c r="O203" s="89">
        <f t="shared" si="63"/>
        <v>97893940.5</v>
      </c>
      <c r="P203" s="123"/>
      <c r="Q203" s="123">
        <v>1214106325</v>
      </c>
      <c r="R203" s="123">
        <v>537925507.86000001</v>
      </c>
      <c r="S203" s="123">
        <v>26289827</v>
      </c>
      <c r="T203" s="123">
        <v>16427230.060000001</v>
      </c>
      <c r="U203" s="88">
        <f t="shared" ref="U203:U239" si="73">U202+1</f>
        <v>195</v>
      </c>
      <c r="V203" s="100" t="s">
        <v>83</v>
      </c>
      <c r="W203" s="100" t="s">
        <v>143</v>
      </c>
      <c r="X203" s="123"/>
      <c r="Y203" s="123"/>
      <c r="Z203" s="123">
        <v>36303135.25</v>
      </c>
      <c r="AA203" s="123">
        <v>18435065.649999999</v>
      </c>
      <c r="AB203" s="123"/>
      <c r="AC203" s="123"/>
      <c r="AD203" s="88">
        <f t="shared" ref="AD203:AD239" si="74">AD202+1</f>
        <v>195</v>
      </c>
      <c r="AE203" s="100" t="s">
        <v>83</v>
      </c>
      <c r="AF203" s="100" t="s">
        <v>143</v>
      </c>
      <c r="AG203" s="123"/>
      <c r="AH203" s="123"/>
      <c r="AI203" s="123"/>
      <c r="AJ203" s="89">
        <f t="shared" si="66"/>
        <v>1276699287.25</v>
      </c>
      <c r="AK203" s="89">
        <f t="shared" si="67"/>
        <v>572787803.56999993</v>
      </c>
      <c r="AL203" s="88">
        <f t="shared" ref="AL203:AL239" si="75">AL202+1</f>
        <v>195</v>
      </c>
      <c r="AM203" s="100" t="s">
        <v>83</v>
      </c>
      <c r="AN203" s="100" t="s">
        <v>143</v>
      </c>
      <c r="AO203" s="123">
        <v>612763</v>
      </c>
      <c r="AP203" s="123">
        <v>358663.07</v>
      </c>
      <c r="AQ203" s="123"/>
      <c r="AR203" s="89">
        <f t="shared" si="68"/>
        <v>704165583.61000001</v>
      </c>
      <c r="AS203" s="96">
        <f t="shared" si="69"/>
        <v>802059524.11000001</v>
      </c>
      <c r="AT203" s="88">
        <f t="shared" ref="AT203:AT239" si="76">AT202+1</f>
        <v>195</v>
      </c>
      <c r="AU203" s="100" t="s">
        <v>83</v>
      </c>
      <c r="AV203" s="100" t="s">
        <v>143</v>
      </c>
      <c r="AW203" s="123"/>
      <c r="AX203" s="123"/>
      <c r="AY203" s="89">
        <f t="shared" si="64"/>
        <v>0</v>
      </c>
      <c r="AZ203" s="123">
        <v>209340885.5</v>
      </c>
      <c r="BA203" s="123"/>
      <c r="BB203" s="123">
        <v>-134924359.52000001</v>
      </c>
      <c r="BC203" s="88">
        <f t="shared" ref="BC203:BC239" si="77">BC202+1</f>
        <v>195</v>
      </c>
      <c r="BD203" s="100" t="s">
        <v>83</v>
      </c>
      <c r="BE203" s="100" t="s">
        <v>143</v>
      </c>
      <c r="BF203" s="123">
        <v>67796919.629999995</v>
      </c>
      <c r="BG203" s="89">
        <f t="shared" si="65"/>
        <v>-67127439.890000015</v>
      </c>
      <c r="BH203" s="123">
        <v>659846078.5</v>
      </c>
      <c r="BI203" s="90"/>
      <c r="BJ203" s="97">
        <f t="shared" si="70"/>
        <v>802059524.11000001</v>
      </c>
      <c r="BK203" s="97">
        <f t="shared" si="71"/>
        <v>802059524.11000001</v>
      </c>
    </row>
    <row r="204" spans="1:63" s="87" customFormat="1" ht="13.9" customHeight="1">
      <c r="A204" s="88">
        <f t="shared" ref="A204:A239" si="78">A203+1</f>
        <v>196</v>
      </c>
      <c r="B204" s="101"/>
      <c r="C204" s="100" t="s">
        <v>83</v>
      </c>
      <c r="D204" s="100" t="s">
        <v>157</v>
      </c>
      <c r="E204" s="88">
        <v>3867668</v>
      </c>
      <c r="F204" s="92" t="s">
        <v>158</v>
      </c>
      <c r="G204" s="93"/>
      <c r="H204" s="93"/>
      <c r="I204" s="123">
        <v>4549.63</v>
      </c>
      <c r="J204" s="123">
        <v>25781012.210000001</v>
      </c>
      <c r="K204" s="123"/>
      <c r="L204" s="88">
        <f t="shared" si="72"/>
        <v>196</v>
      </c>
      <c r="M204" s="100" t="s">
        <v>83</v>
      </c>
      <c r="N204" s="100" t="s">
        <v>157</v>
      </c>
      <c r="O204" s="89">
        <f t="shared" si="63"/>
        <v>25785561.84</v>
      </c>
      <c r="P204" s="123"/>
      <c r="Q204" s="123">
        <v>904348000</v>
      </c>
      <c r="R204" s="123">
        <v>30562701.899999999</v>
      </c>
      <c r="S204" s="123">
        <v>31266973.600000001</v>
      </c>
      <c r="T204" s="123">
        <v>6564473.96</v>
      </c>
      <c r="U204" s="88">
        <f t="shared" si="73"/>
        <v>196</v>
      </c>
      <c r="V204" s="100" t="s">
        <v>83</v>
      </c>
      <c r="W204" s="100" t="s">
        <v>157</v>
      </c>
      <c r="X204" s="123"/>
      <c r="Y204" s="123"/>
      <c r="Z204" s="123">
        <v>48012737.18</v>
      </c>
      <c r="AA204" s="123">
        <v>7863468.8300000001</v>
      </c>
      <c r="AB204" s="123"/>
      <c r="AC204" s="123"/>
      <c r="AD204" s="88">
        <f t="shared" si="74"/>
        <v>196</v>
      </c>
      <c r="AE204" s="100" t="s">
        <v>83</v>
      </c>
      <c r="AF204" s="100" t="s">
        <v>157</v>
      </c>
      <c r="AG204" s="123"/>
      <c r="AH204" s="123"/>
      <c r="AI204" s="123"/>
      <c r="AJ204" s="89">
        <f t="shared" si="66"/>
        <v>983627710.77999997</v>
      </c>
      <c r="AK204" s="89">
        <f t="shared" si="67"/>
        <v>44990644.689999998</v>
      </c>
      <c r="AL204" s="88">
        <f t="shared" si="75"/>
        <v>196</v>
      </c>
      <c r="AM204" s="100" t="s">
        <v>83</v>
      </c>
      <c r="AN204" s="100" t="s">
        <v>157</v>
      </c>
      <c r="AO204" s="123">
        <v>440000</v>
      </c>
      <c r="AP204" s="123">
        <v>64166.76</v>
      </c>
      <c r="AQ204" s="123"/>
      <c r="AR204" s="89">
        <f t="shared" si="68"/>
        <v>939012899.32999992</v>
      </c>
      <c r="AS204" s="96">
        <f t="shared" si="69"/>
        <v>964798461.16999996</v>
      </c>
      <c r="AT204" s="88">
        <f t="shared" si="76"/>
        <v>196</v>
      </c>
      <c r="AU204" s="100" t="s">
        <v>83</v>
      </c>
      <c r="AV204" s="100" t="s">
        <v>157</v>
      </c>
      <c r="AW204" s="123"/>
      <c r="AX204" s="123"/>
      <c r="AY204" s="89">
        <f t="shared" si="64"/>
        <v>0</v>
      </c>
      <c r="AZ204" s="123">
        <v>981792210.77999997</v>
      </c>
      <c r="BA204" s="123"/>
      <c r="BB204" s="123">
        <v>16236678.439999999</v>
      </c>
      <c r="BC204" s="88">
        <f t="shared" si="77"/>
        <v>196</v>
      </c>
      <c r="BD204" s="100" t="s">
        <v>83</v>
      </c>
      <c r="BE204" s="100" t="s">
        <v>157</v>
      </c>
      <c r="BF204" s="123">
        <v>-33230428.050000001</v>
      </c>
      <c r="BG204" s="89">
        <f t="shared" si="65"/>
        <v>-16993749.609999999</v>
      </c>
      <c r="BH204" s="123"/>
      <c r="BI204" s="90"/>
      <c r="BJ204" s="97">
        <f t="shared" si="70"/>
        <v>964798461.16999996</v>
      </c>
      <c r="BK204" s="97">
        <f t="shared" si="71"/>
        <v>964798461.16999996</v>
      </c>
    </row>
    <row r="205" spans="1:63" s="87" customFormat="1" ht="13.9" customHeight="1">
      <c r="A205" s="88">
        <f t="shared" si="78"/>
        <v>197</v>
      </c>
      <c r="B205" s="101"/>
      <c r="C205" s="100" t="s">
        <v>83</v>
      </c>
      <c r="D205" s="100" t="s">
        <v>242</v>
      </c>
      <c r="E205" s="88">
        <v>3869288</v>
      </c>
      <c r="F205" s="92" t="s">
        <v>158</v>
      </c>
      <c r="G205" s="93"/>
      <c r="H205" s="93"/>
      <c r="I205" s="123">
        <v>3698</v>
      </c>
      <c r="J205" s="123">
        <v>14387632</v>
      </c>
      <c r="K205" s="123"/>
      <c r="L205" s="88">
        <f t="shared" si="72"/>
        <v>197</v>
      </c>
      <c r="M205" s="100" t="s">
        <v>83</v>
      </c>
      <c r="N205" s="100" t="s">
        <v>242</v>
      </c>
      <c r="O205" s="89">
        <f t="shared" si="63"/>
        <v>14391330</v>
      </c>
      <c r="P205" s="123"/>
      <c r="Q205" s="123">
        <v>484501600</v>
      </c>
      <c r="R205" s="123">
        <v>8075026.6399999997</v>
      </c>
      <c r="S205" s="123">
        <v>16295061</v>
      </c>
      <c r="T205" s="123">
        <v>2131076.0699999998</v>
      </c>
      <c r="U205" s="88">
        <f t="shared" si="73"/>
        <v>197</v>
      </c>
      <c r="V205" s="100" t="s">
        <v>83</v>
      </c>
      <c r="W205" s="100" t="s">
        <v>242</v>
      </c>
      <c r="X205" s="123"/>
      <c r="Y205" s="123"/>
      <c r="Z205" s="123">
        <v>22049980.449999999</v>
      </c>
      <c r="AA205" s="123">
        <v>3010838.27</v>
      </c>
      <c r="AB205" s="123"/>
      <c r="AC205" s="123"/>
      <c r="AD205" s="88">
        <f t="shared" si="74"/>
        <v>197</v>
      </c>
      <c r="AE205" s="100" t="s">
        <v>83</v>
      </c>
      <c r="AF205" s="100" t="s">
        <v>242</v>
      </c>
      <c r="AG205" s="123"/>
      <c r="AH205" s="123"/>
      <c r="AI205" s="123"/>
      <c r="AJ205" s="89">
        <f t="shared" si="66"/>
        <v>522846641.44999999</v>
      </c>
      <c r="AK205" s="89">
        <f t="shared" si="67"/>
        <v>13216940.979999999</v>
      </c>
      <c r="AL205" s="88">
        <f t="shared" si="75"/>
        <v>197</v>
      </c>
      <c r="AM205" s="100" t="s">
        <v>83</v>
      </c>
      <c r="AN205" s="100" t="s">
        <v>242</v>
      </c>
      <c r="AO205" s="123">
        <v>220000</v>
      </c>
      <c r="AP205" s="123">
        <v>21999.96</v>
      </c>
      <c r="AQ205" s="123"/>
      <c r="AR205" s="89">
        <f t="shared" si="68"/>
        <v>509827700.50999999</v>
      </c>
      <c r="AS205" s="96">
        <f t="shared" si="69"/>
        <v>524219030.50999999</v>
      </c>
      <c r="AT205" s="88">
        <f t="shared" si="76"/>
        <v>197</v>
      </c>
      <c r="AU205" s="100" t="s">
        <v>83</v>
      </c>
      <c r="AV205" s="100" t="s">
        <v>242</v>
      </c>
      <c r="AW205" s="123"/>
      <c r="AX205" s="123"/>
      <c r="AY205" s="89">
        <f t="shared" si="64"/>
        <v>0</v>
      </c>
      <c r="AZ205" s="123"/>
      <c r="BA205" s="123"/>
      <c r="BB205" s="123">
        <v>3136300</v>
      </c>
      <c r="BC205" s="88">
        <f t="shared" si="77"/>
        <v>197</v>
      </c>
      <c r="BD205" s="100" t="s">
        <v>83</v>
      </c>
      <c r="BE205" s="100" t="s">
        <v>242</v>
      </c>
      <c r="BF205" s="123">
        <v>521082730.50999999</v>
      </c>
      <c r="BG205" s="89">
        <f t="shared" si="65"/>
        <v>524219030.50999999</v>
      </c>
      <c r="BH205" s="123"/>
      <c r="BI205" s="90"/>
      <c r="BJ205" s="97">
        <f t="shared" si="70"/>
        <v>524219030.50999999</v>
      </c>
      <c r="BK205" s="97">
        <f t="shared" si="71"/>
        <v>524219030.50999999</v>
      </c>
    </row>
    <row r="206" spans="1:63" s="87" customFormat="1" ht="13.9" customHeight="1">
      <c r="A206" s="88">
        <f t="shared" si="78"/>
        <v>198</v>
      </c>
      <c r="B206" s="101"/>
      <c r="C206" s="100" t="s">
        <v>83</v>
      </c>
      <c r="D206" s="100" t="s">
        <v>145</v>
      </c>
      <c r="E206" s="104">
        <v>9058869</v>
      </c>
      <c r="F206" s="92" t="s">
        <v>158</v>
      </c>
      <c r="G206" s="93"/>
      <c r="H206" s="93"/>
      <c r="I206" s="123">
        <v>398941</v>
      </c>
      <c r="J206" s="123">
        <v>60662063.729999997</v>
      </c>
      <c r="K206" s="123"/>
      <c r="L206" s="88">
        <f t="shared" si="72"/>
        <v>198</v>
      </c>
      <c r="M206" s="100" t="s">
        <v>83</v>
      </c>
      <c r="N206" s="100" t="s">
        <v>145</v>
      </c>
      <c r="O206" s="89">
        <f t="shared" si="63"/>
        <v>61061004.729999997</v>
      </c>
      <c r="P206" s="123"/>
      <c r="Q206" s="123">
        <v>2242767695.9499998</v>
      </c>
      <c r="R206" s="123">
        <v>29580631.120000001</v>
      </c>
      <c r="S206" s="123">
        <v>52611364.060000002</v>
      </c>
      <c r="T206" s="123">
        <v>38831278.850000001</v>
      </c>
      <c r="U206" s="88">
        <f t="shared" si="73"/>
        <v>198</v>
      </c>
      <c r="V206" s="100" t="s">
        <v>83</v>
      </c>
      <c r="W206" s="100" t="s">
        <v>145</v>
      </c>
      <c r="X206" s="123"/>
      <c r="Y206" s="123"/>
      <c r="Z206" s="123">
        <v>37094213.479999997</v>
      </c>
      <c r="AA206" s="123">
        <v>19269674.68</v>
      </c>
      <c r="AB206" s="123"/>
      <c r="AC206" s="123"/>
      <c r="AD206" s="88">
        <f t="shared" si="74"/>
        <v>198</v>
      </c>
      <c r="AE206" s="100" t="s">
        <v>83</v>
      </c>
      <c r="AF206" s="100" t="s">
        <v>145</v>
      </c>
      <c r="AG206" s="123"/>
      <c r="AH206" s="123">
        <v>40000</v>
      </c>
      <c r="AI206" s="123"/>
      <c r="AJ206" s="89">
        <f t="shared" si="66"/>
        <v>2332513273.4899998</v>
      </c>
      <c r="AK206" s="89">
        <f t="shared" si="67"/>
        <v>87681584.650000006</v>
      </c>
      <c r="AL206" s="88">
        <f t="shared" si="75"/>
        <v>198</v>
      </c>
      <c r="AM206" s="100" t="s">
        <v>83</v>
      </c>
      <c r="AN206" s="100" t="s">
        <v>145</v>
      </c>
      <c r="AO206" s="123">
        <v>730000</v>
      </c>
      <c r="AP206" s="123">
        <v>633338.23</v>
      </c>
      <c r="AQ206" s="123"/>
      <c r="AR206" s="89">
        <f t="shared" si="68"/>
        <v>2244928350.6099997</v>
      </c>
      <c r="AS206" s="96">
        <f t="shared" si="69"/>
        <v>2305989355.3399997</v>
      </c>
      <c r="AT206" s="88">
        <f t="shared" si="76"/>
        <v>198</v>
      </c>
      <c r="AU206" s="100" t="s">
        <v>83</v>
      </c>
      <c r="AV206" s="100" t="s">
        <v>145</v>
      </c>
      <c r="AW206" s="123">
        <v>2210322</v>
      </c>
      <c r="AX206" s="123"/>
      <c r="AY206" s="89">
        <f t="shared" si="64"/>
        <v>2210322</v>
      </c>
      <c r="AZ206" s="123"/>
      <c r="BA206" s="123"/>
      <c r="BB206" s="123">
        <v>3857638</v>
      </c>
      <c r="BC206" s="88">
        <f t="shared" si="77"/>
        <v>198</v>
      </c>
      <c r="BD206" s="100" t="s">
        <v>83</v>
      </c>
      <c r="BE206" s="100" t="s">
        <v>145</v>
      </c>
      <c r="BF206" s="123">
        <v>2299921395.3400002</v>
      </c>
      <c r="BG206" s="89">
        <f t="shared" si="65"/>
        <v>2303779033.3400002</v>
      </c>
      <c r="BH206" s="123"/>
      <c r="BI206" s="90"/>
      <c r="BJ206" s="97">
        <f t="shared" si="70"/>
        <v>2303779033.3400002</v>
      </c>
      <c r="BK206" s="97">
        <f t="shared" si="71"/>
        <v>2305989355.3400002</v>
      </c>
    </row>
    <row r="207" spans="1:63" s="87" customFormat="1" ht="13.9" customHeight="1">
      <c r="A207" s="88">
        <f t="shared" si="78"/>
        <v>199</v>
      </c>
      <c r="B207" s="101"/>
      <c r="C207" s="100" t="s">
        <v>83</v>
      </c>
      <c r="D207" s="100" t="s">
        <v>84</v>
      </c>
      <c r="E207" s="125">
        <v>9061894</v>
      </c>
      <c r="F207" s="92" t="s">
        <v>158</v>
      </c>
      <c r="G207" s="93">
        <v>0</v>
      </c>
      <c r="H207" s="93"/>
      <c r="I207" s="123">
        <v>2729750</v>
      </c>
      <c r="J207" s="123">
        <v>20250934.010000002</v>
      </c>
      <c r="K207" s="123"/>
      <c r="L207" s="88">
        <f t="shared" si="72"/>
        <v>199</v>
      </c>
      <c r="M207" s="100" t="s">
        <v>83</v>
      </c>
      <c r="N207" s="100" t="s">
        <v>84</v>
      </c>
      <c r="O207" s="89">
        <f t="shared" si="63"/>
        <v>22980684.010000002</v>
      </c>
      <c r="P207" s="123"/>
      <c r="Q207" s="123">
        <v>2630878501</v>
      </c>
      <c r="R207" s="123">
        <v>898608614.27999997</v>
      </c>
      <c r="S207" s="123">
        <v>306802150.30000001</v>
      </c>
      <c r="T207" s="123">
        <v>31337609.5</v>
      </c>
      <c r="U207" s="88">
        <f t="shared" si="73"/>
        <v>199</v>
      </c>
      <c r="V207" s="100" t="s">
        <v>83</v>
      </c>
      <c r="W207" s="100" t="s">
        <v>84</v>
      </c>
      <c r="X207" s="123"/>
      <c r="Y207" s="123"/>
      <c r="Z207" s="123">
        <v>96387592.010000005</v>
      </c>
      <c r="AA207" s="123">
        <v>10655317.76</v>
      </c>
      <c r="AB207" s="123"/>
      <c r="AC207" s="123"/>
      <c r="AD207" s="88">
        <f t="shared" si="74"/>
        <v>199</v>
      </c>
      <c r="AE207" s="100" t="s">
        <v>83</v>
      </c>
      <c r="AF207" s="100" t="s">
        <v>84</v>
      </c>
      <c r="AG207" s="123"/>
      <c r="AH207" s="123"/>
      <c r="AI207" s="123"/>
      <c r="AJ207" s="89">
        <f t="shared" si="66"/>
        <v>3034068243.3100004</v>
      </c>
      <c r="AK207" s="89">
        <f t="shared" si="67"/>
        <v>940601541.53999996</v>
      </c>
      <c r="AL207" s="88">
        <f t="shared" si="75"/>
        <v>199</v>
      </c>
      <c r="AM207" s="100" t="s">
        <v>83</v>
      </c>
      <c r="AN207" s="100" t="s">
        <v>84</v>
      </c>
      <c r="AO207" s="123">
        <v>2452468.7000000002</v>
      </c>
      <c r="AP207" s="123">
        <v>1187683.58</v>
      </c>
      <c r="AQ207" s="123"/>
      <c r="AR207" s="89">
        <f t="shared" si="68"/>
        <v>2094731486.8900006</v>
      </c>
      <c r="AS207" s="96">
        <f t="shared" si="69"/>
        <v>2117712170.9000006</v>
      </c>
      <c r="AT207" s="88">
        <f t="shared" si="76"/>
        <v>199</v>
      </c>
      <c r="AU207" s="100" t="s">
        <v>83</v>
      </c>
      <c r="AV207" s="100" t="s">
        <v>84</v>
      </c>
      <c r="AW207" s="123">
        <v>118900.4</v>
      </c>
      <c r="AX207" s="123"/>
      <c r="AY207" s="89">
        <f t="shared" si="64"/>
        <v>118900.4</v>
      </c>
      <c r="AZ207" s="123">
        <v>987989119.86000001</v>
      </c>
      <c r="BA207" s="123"/>
      <c r="BB207" s="123">
        <v>744445916.57000005</v>
      </c>
      <c r="BC207" s="88">
        <f t="shared" si="77"/>
        <v>199</v>
      </c>
      <c r="BD207" s="100" t="s">
        <v>83</v>
      </c>
      <c r="BE207" s="100" t="s">
        <v>84</v>
      </c>
      <c r="BF207" s="123">
        <v>384429915.41000003</v>
      </c>
      <c r="BG207" s="89">
        <f t="shared" si="65"/>
        <v>1128875831.98</v>
      </c>
      <c r="BH207" s="123">
        <v>728318.66</v>
      </c>
      <c r="BI207" s="90"/>
      <c r="BJ207" s="97">
        <f t="shared" si="70"/>
        <v>2117593270.5000002</v>
      </c>
      <c r="BK207" s="97">
        <f t="shared" si="71"/>
        <v>2117712170.9000003</v>
      </c>
    </row>
    <row r="208" spans="1:63" s="87" customFormat="1" ht="13.9" customHeight="1">
      <c r="A208" s="88">
        <f t="shared" si="78"/>
        <v>200</v>
      </c>
      <c r="B208" s="101"/>
      <c r="C208" s="100" t="s">
        <v>83</v>
      </c>
      <c r="D208" s="100" t="s">
        <v>85</v>
      </c>
      <c r="E208" s="125">
        <v>9058958</v>
      </c>
      <c r="F208" s="92" t="s">
        <v>158</v>
      </c>
      <c r="G208" s="93">
        <v>440</v>
      </c>
      <c r="H208" s="93"/>
      <c r="I208" s="123"/>
      <c r="J208" s="123">
        <v>17252818.5</v>
      </c>
      <c r="K208" s="123"/>
      <c r="L208" s="88">
        <f t="shared" si="72"/>
        <v>200</v>
      </c>
      <c r="M208" s="100" t="s">
        <v>83</v>
      </c>
      <c r="N208" s="100" t="s">
        <v>85</v>
      </c>
      <c r="O208" s="89">
        <f t="shared" si="63"/>
        <v>17253258.5</v>
      </c>
      <c r="P208" s="123"/>
      <c r="Q208" s="123">
        <v>566266047</v>
      </c>
      <c r="R208" s="123">
        <v>458135235.30000001</v>
      </c>
      <c r="S208" s="123">
        <v>54450571</v>
      </c>
      <c r="T208" s="123">
        <v>33250678.77</v>
      </c>
      <c r="U208" s="88">
        <f t="shared" si="73"/>
        <v>200</v>
      </c>
      <c r="V208" s="100" t="s">
        <v>83</v>
      </c>
      <c r="W208" s="100" t="s">
        <v>85</v>
      </c>
      <c r="X208" s="123">
        <v>27000000</v>
      </c>
      <c r="Y208" s="123">
        <v>13875000</v>
      </c>
      <c r="Z208" s="123">
        <v>45770561</v>
      </c>
      <c r="AA208" s="123">
        <v>13944972.35</v>
      </c>
      <c r="AB208" s="123">
        <v>864957880</v>
      </c>
      <c r="AC208" s="123"/>
      <c r="AD208" s="88">
        <f t="shared" si="74"/>
        <v>200</v>
      </c>
      <c r="AE208" s="100" t="s">
        <v>83</v>
      </c>
      <c r="AF208" s="100" t="s">
        <v>85</v>
      </c>
      <c r="AG208" s="123"/>
      <c r="AH208" s="123">
        <v>2399500</v>
      </c>
      <c r="AI208" s="123">
        <v>979795.67</v>
      </c>
      <c r="AJ208" s="89">
        <f t="shared" si="66"/>
        <v>1560844559</v>
      </c>
      <c r="AK208" s="89">
        <f t="shared" si="67"/>
        <v>520185682.09000003</v>
      </c>
      <c r="AL208" s="88">
        <f t="shared" si="75"/>
        <v>200</v>
      </c>
      <c r="AM208" s="100" t="s">
        <v>83</v>
      </c>
      <c r="AN208" s="100" t="s">
        <v>85</v>
      </c>
      <c r="AO208" s="123">
        <v>290000</v>
      </c>
      <c r="AP208" s="123">
        <v>290000</v>
      </c>
      <c r="AQ208" s="123"/>
      <c r="AR208" s="89">
        <f t="shared" si="68"/>
        <v>1040658876.91</v>
      </c>
      <c r="AS208" s="96">
        <f t="shared" si="69"/>
        <v>1057912135.41</v>
      </c>
      <c r="AT208" s="88">
        <f t="shared" si="76"/>
        <v>200</v>
      </c>
      <c r="AU208" s="100" t="s">
        <v>83</v>
      </c>
      <c r="AV208" s="100" t="s">
        <v>85</v>
      </c>
      <c r="AW208" s="123"/>
      <c r="AX208" s="123"/>
      <c r="AY208" s="89">
        <f t="shared" si="64"/>
        <v>0</v>
      </c>
      <c r="AZ208" s="123">
        <v>352432470</v>
      </c>
      <c r="BA208" s="123"/>
      <c r="BB208" s="123">
        <v>-196439842.19</v>
      </c>
      <c r="BC208" s="88">
        <f t="shared" si="77"/>
        <v>200</v>
      </c>
      <c r="BD208" s="100" t="s">
        <v>83</v>
      </c>
      <c r="BE208" s="100" t="s">
        <v>85</v>
      </c>
      <c r="BF208" s="123">
        <v>56737903.799999997</v>
      </c>
      <c r="BG208" s="89">
        <f t="shared" si="65"/>
        <v>-139701938.38999999</v>
      </c>
      <c r="BH208" s="123">
        <v>845181603.79999995</v>
      </c>
      <c r="BI208" s="90"/>
      <c r="BJ208" s="97">
        <f t="shared" si="70"/>
        <v>1057912135.41</v>
      </c>
      <c r="BK208" s="97">
        <f t="shared" si="71"/>
        <v>1057912135.41</v>
      </c>
    </row>
    <row r="209" spans="1:63" ht="13.9" customHeight="1">
      <c r="A209" s="88">
        <f t="shared" si="78"/>
        <v>201</v>
      </c>
      <c r="B209" s="99"/>
      <c r="C209" s="100" t="s">
        <v>83</v>
      </c>
      <c r="D209" s="127" t="s">
        <v>237</v>
      </c>
      <c r="E209" s="91">
        <v>3870235</v>
      </c>
      <c r="F209" s="92" t="s">
        <v>158</v>
      </c>
      <c r="G209" s="94">
        <v>0</v>
      </c>
      <c r="H209" s="94"/>
      <c r="I209" s="95"/>
      <c r="J209" s="95">
        <v>4460699</v>
      </c>
      <c r="K209" s="95"/>
      <c r="L209" s="88">
        <f t="shared" si="72"/>
        <v>201</v>
      </c>
      <c r="M209" s="100" t="s">
        <v>83</v>
      </c>
      <c r="N209" s="127" t="s">
        <v>237</v>
      </c>
      <c r="O209" s="89">
        <f t="shared" si="63"/>
        <v>4460699</v>
      </c>
      <c r="P209" s="95"/>
      <c r="Q209" s="95">
        <v>921133907</v>
      </c>
      <c r="R209" s="95"/>
      <c r="S209" s="95">
        <v>15723341</v>
      </c>
      <c r="T209" s="95">
        <v>8178057.2300000004</v>
      </c>
      <c r="U209" s="88">
        <f t="shared" si="73"/>
        <v>201</v>
      </c>
      <c r="V209" s="100" t="s">
        <v>83</v>
      </c>
      <c r="W209" s="127" t="s">
        <v>237</v>
      </c>
      <c r="X209" s="95">
        <v>44000000</v>
      </c>
      <c r="Y209" s="95">
        <v>17966666.649999999</v>
      </c>
      <c r="Z209" s="95">
        <v>11676308</v>
      </c>
      <c r="AA209" s="95">
        <v>4499356.1500000004</v>
      </c>
      <c r="AB209" s="95"/>
      <c r="AC209" s="95"/>
      <c r="AD209" s="88">
        <f t="shared" si="74"/>
        <v>201</v>
      </c>
      <c r="AE209" s="100" t="s">
        <v>83</v>
      </c>
      <c r="AF209" s="127" t="s">
        <v>237</v>
      </c>
      <c r="AG209" s="95"/>
      <c r="AH209" s="95"/>
      <c r="AI209" s="95"/>
      <c r="AJ209" s="89">
        <f t="shared" si="66"/>
        <v>992533556</v>
      </c>
      <c r="AK209" s="89">
        <f t="shared" si="67"/>
        <v>30644080.030000001</v>
      </c>
      <c r="AL209" s="88">
        <f t="shared" si="75"/>
        <v>201</v>
      </c>
      <c r="AM209" s="100" t="s">
        <v>83</v>
      </c>
      <c r="AN209" s="127" t="s">
        <v>237</v>
      </c>
      <c r="AO209" s="95">
        <v>770000</v>
      </c>
      <c r="AP209" s="95">
        <v>397833.29</v>
      </c>
      <c r="AQ209" s="95"/>
      <c r="AR209" s="89">
        <f t="shared" si="68"/>
        <v>962261642.68000007</v>
      </c>
      <c r="AS209" s="96">
        <f t="shared" si="69"/>
        <v>966722341.68000007</v>
      </c>
      <c r="AT209" s="88">
        <f t="shared" si="76"/>
        <v>201</v>
      </c>
      <c r="AU209" s="100" t="s">
        <v>83</v>
      </c>
      <c r="AV209" s="127" t="s">
        <v>237</v>
      </c>
      <c r="AW209" s="95">
        <v>0</v>
      </c>
      <c r="AX209" s="95"/>
      <c r="AY209" s="89">
        <f t="shared" si="64"/>
        <v>0</v>
      </c>
      <c r="AZ209" s="95"/>
      <c r="BA209" s="95"/>
      <c r="BB209" s="95">
        <v>-392249</v>
      </c>
      <c r="BC209" s="88">
        <f t="shared" si="77"/>
        <v>201</v>
      </c>
      <c r="BD209" s="100" t="s">
        <v>83</v>
      </c>
      <c r="BE209" s="127" t="s">
        <v>237</v>
      </c>
      <c r="BF209" s="95">
        <v>967114590.67999995</v>
      </c>
      <c r="BG209" s="89">
        <f t="shared" si="65"/>
        <v>966722341.67999995</v>
      </c>
      <c r="BH209" s="95"/>
      <c r="BI209" s="95"/>
      <c r="BJ209" s="97">
        <f t="shared" si="70"/>
        <v>966722341.67999995</v>
      </c>
      <c r="BK209" s="97">
        <f t="shared" si="71"/>
        <v>966722341.67999995</v>
      </c>
    </row>
    <row r="210" spans="1:63" ht="18.600000000000001" customHeight="1">
      <c r="A210" s="88">
        <f t="shared" si="78"/>
        <v>202</v>
      </c>
      <c r="B210" s="99"/>
      <c r="C210" s="92" t="s">
        <v>83</v>
      </c>
      <c r="D210" s="92" t="s">
        <v>244</v>
      </c>
      <c r="E210" s="91">
        <v>3868249</v>
      </c>
      <c r="F210" s="92" t="s">
        <v>158</v>
      </c>
      <c r="G210" s="94"/>
      <c r="H210" s="94"/>
      <c r="I210" s="95"/>
      <c r="J210" s="95"/>
      <c r="K210" s="95"/>
      <c r="L210" s="88">
        <f t="shared" si="72"/>
        <v>202</v>
      </c>
      <c r="M210" s="92" t="s">
        <v>83</v>
      </c>
      <c r="N210" s="92" t="s">
        <v>244</v>
      </c>
      <c r="O210" s="89">
        <f t="shared" ref="O210" si="79">SUM(G210:K210)</f>
        <v>0</v>
      </c>
      <c r="P210" s="95"/>
      <c r="Q210" s="95"/>
      <c r="R210" s="95"/>
      <c r="S210" s="95"/>
      <c r="T210" s="95"/>
      <c r="U210" s="88">
        <f t="shared" si="73"/>
        <v>202</v>
      </c>
      <c r="V210" s="92" t="s">
        <v>83</v>
      </c>
      <c r="W210" s="92" t="s">
        <v>244</v>
      </c>
      <c r="X210" s="95"/>
      <c r="Y210" s="95"/>
      <c r="Z210" s="95"/>
      <c r="AA210" s="95"/>
      <c r="AB210" s="95"/>
      <c r="AC210" s="95"/>
      <c r="AD210" s="88">
        <f t="shared" si="74"/>
        <v>202</v>
      </c>
      <c r="AE210" s="92" t="s">
        <v>83</v>
      </c>
      <c r="AF210" s="92" t="s">
        <v>244</v>
      </c>
      <c r="AG210" s="95"/>
      <c r="AH210" s="95"/>
      <c r="AI210" s="95"/>
      <c r="AJ210" s="89">
        <f t="shared" ref="AJ210" si="80">Q210+S210+X210+Z210+AB210+AC210+AG210+AH210</f>
        <v>0</v>
      </c>
      <c r="AK210" s="89">
        <f t="shared" ref="AK210" si="81">R210+T210+Y210+AA210+AI210</f>
        <v>0</v>
      </c>
      <c r="AL210" s="88">
        <f t="shared" si="75"/>
        <v>202</v>
      </c>
      <c r="AM210" s="92" t="s">
        <v>83</v>
      </c>
      <c r="AN210" s="92" t="s">
        <v>244</v>
      </c>
      <c r="AO210" s="95"/>
      <c r="AP210" s="95"/>
      <c r="AQ210" s="95"/>
      <c r="AR210" s="89">
        <f t="shared" ref="AR210" si="82">AJ210-AK210+AO210-AP210+AQ210</f>
        <v>0</v>
      </c>
      <c r="AS210" s="96">
        <f t="shared" ref="AS210" si="83">AR210+O210</f>
        <v>0</v>
      </c>
      <c r="AT210" s="88">
        <f t="shared" si="76"/>
        <v>202</v>
      </c>
      <c r="AU210" s="92" t="s">
        <v>83</v>
      </c>
      <c r="AV210" s="92" t="s">
        <v>244</v>
      </c>
      <c r="AW210" s="95"/>
      <c r="AX210" s="95"/>
      <c r="AY210" s="89">
        <f t="shared" ref="AY210" si="84">AW210+AX210</f>
        <v>0</v>
      </c>
      <c r="AZ210" s="95"/>
      <c r="BA210" s="95"/>
      <c r="BB210" s="95">
        <v>937581782.13999999</v>
      </c>
      <c r="BC210" s="88">
        <f t="shared" si="77"/>
        <v>202</v>
      </c>
      <c r="BD210" s="92" t="s">
        <v>83</v>
      </c>
      <c r="BE210" s="92" t="s">
        <v>244</v>
      </c>
      <c r="BF210" s="95">
        <v>-937581782.13999999</v>
      </c>
      <c r="BG210" s="89">
        <f t="shared" ref="BG210" si="85">BB210+BF210</f>
        <v>0</v>
      </c>
      <c r="BH210" s="95"/>
      <c r="BI210" s="95"/>
      <c r="BJ210" s="97">
        <f t="shared" ref="BJ210" si="86">AZ210+BA210+BG210+BH210+BI210</f>
        <v>0</v>
      </c>
      <c r="BK210" s="97">
        <f t="shared" ref="BK210" si="87">BJ210+AY210</f>
        <v>0</v>
      </c>
    </row>
    <row r="211" spans="1:63" ht="21" customHeight="1">
      <c r="A211" s="88">
        <f t="shared" si="78"/>
        <v>203</v>
      </c>
      <c r="B211" s="99"/>
      <c r="C211" s="100" t="s">
        <v>83</v>
      </c>
      <c r="D211" s="133" t="s">
        <v>154</v>
      </c>
      <c r="E211" s="91">
        <v>3866394</v>
      </c>
      <c r="F211" s="92" t="s">
        <v>158</v>
      </c>
      <c r="G211" s="94">
        <v>955</v>
      </c>
      <c r="H211" s="94"/>
      <c r="I211" s="95">
        <v>178851.45</v>
      </c>
      <c r="J211" s="95">
        <v>462660</v>
      </c>
      <c r="K211" s="95"/>
      <c r="L211" s="88">
        <f t="shared" si="72"/>
        <v>203</v>
      </c>
      <c r="M211" s="100" t="s">
        <v>83</v>
      </c>
      <c r="N211" s="133" t="s">
        <v>154</v>
      </c>
      <c r="O211" s="89">
        <f t="shared" si="63"/>
        <v>642466.44999999995</v>
      </c>
      <c r="P211" s="95"/>
      <c r="Q211" s="95"/>
      <c r="R211" s="95"/>
      <c r="S211" s="95">
        <v>6474387</v>
      </c>
      <c r="T211" s="95">
        <v>2286298.6</v>
      </c>
      <c r="U211" s="88">
        <f t="shared" si="73"/>
        <v>203</v>
      </c>
      <c r="V211" s="100" t="s">
        <v>83</v>
      </c>
      <c r="W211" s="133" t="s">
        <v>154</v>
      </c>
      <c r="X211" s="95"/>
      <c r="Y211" s="95"/>
      <c r="Z211" s="95">
        <v>6615505</v>
      </c>
      <c r="AA211" s="95">
        <v>601200.06000000006</v>
      </c>
      <c r="AB211" s="95"/>
      <c r="AC211" s="95"/>
      <c r="AD211" s="88">
        <f t="shared" si="74"/>
        <v>203</v>
      </c>
      <c r="AE211" s="100" t="s">
        <v>83</v>
      </c>
      <c r="AF211" s="133" t="s">
        <v>154</v>
      </c>
      <c r="AG211" s="95"/>
      <c r="AH211" s="95"/>
      <c r="AI211" s="95"/>
      <c r="AJ211" s="89">
        <f t="shared" si="66"/>
        <v>13089892</v>
      </c>
      <c r="AK211" s="89">
        <f t="shared" si="67"/>
        <v>2887498.66</v>
      </c>
      <c r="AL211" s="88">
        <f t="shared" si="75"/>
        <v>203</v>
      </c>
      <c r="AM211" s="100" t="s">
        <v>83</v>
      </c>
      <c r="AN211" s="133" t="s">
        <v>154</v>
      </c>
      <c r="AO211" s="95">
        <v>1330000</v>
      </c>
      <c r="AP211" s="95">
        <v>146666.70000000001</v>
      </c>
      <c r="AQ211" s="95"/>
      <c r="AR211" s="89">
        <f t="shared" si="68"/>
        <v>11385726.640000001</v>
      </c>
      <c r="AS211" s="96">
        <f t="shared" si="69"/>
        <v>12028193.09</v>
      </c>
      <c r="AT211" s="88">
        <f t="shared" si="76"/>
        <v>203</v>
      </c>
      <c r="AU211" s="100" t="s">
        <v>83</v>
      </c>
      <c r="AV211" s="133" t="s">
        <v>154</v>
      </c>
      <c r="AW211" s="95">
        <v>5327455</v>
      </c>
      <c r="AX211" s="95"/>
      <c r="AY211" s="89">
        <f t="shared" si="64"/>
        <v>5327455</v>
      </c>
      <c r="AZ211" s="95"/>
      <c r="BA211" s="95"/>
      <c r="BB211" s="95">
        <v>-11058916.08</v>
      </c>
      <c r="BC211" s="88">
        <f t="shared" si="77"/>
        <v>203</v>
      </c>
      <c r="BD211" s="100" t="s">
        <v>83</v>
      </c>
      <c r="BE211" s="133" t="s">
        <v>154</v>
      </c>
      <c r="BF211" s="95">
        <v>17759654.170000002</v>
      </c>
      <c r="BG211" s="89">
        <f t="shared" si="65"/>
        <v>6700738.0900000017</v>
      </c>
      <c r="BH211" s="95"/>
      <c r="BI211" s="95"/>
      <c r="BJ211" s="97">
        <f t="shared" si="70"/>
        <v>6700738.0900000017</v>
      </c>
      <c r="BK211" s="97">
        <f t="shared" si="71"/>
        <v>12028193.090000002</v>
      </c>
    </row>
    <row r="212" spans="1:63" ht="13.9" customHeight="1">
      <c r="A212" s="88">
        <f t="shared" si="78"/>
        <v>204</v>
      </c>
      <c r="B212" s="99"/>
      <c r="C212" s="100" t="s">
        <v>83</v>
      </c>
      <c r="D212" s="127" t="s">
        <v>156</v>
      </c>
      <c r="E212" s="91">
        <v>9061029</v>
      </c>
      <c r="F212" s="133" t="s">
        <v>153</v>
      </c>
      <c r="G212" s="94"/>
      <c r="H212" s="94"/>
      <c r="I212" s="95">
        <v>23500</v>
      </c>
      <c r="J212" s="95">
        <v>15645208.02</v>
      </c>
      <c r="K212" s="95"/>
      <c r="L212" s="88">
        <f t="shared" si="72"/>
        <v>204</v>
      </c>
      <c r="M212" s="100" t="s">
        <v>83</v>
      </c>
      <c r="N212" s="127" t="s">
        <v>156</v>
      </c>
      <c r="O212" s="89">
        <f t="shared" si="63"/>
        <v>15668708.02</v>
      </c>
      <c r="P212" s="95"/>
      <c r="Q212" s="95">
        <v>476277483</v>
      </c>
      <c r="R212" s="95">
        <v>54606909.039999999</v>
      </c>
      <c r="S212" s="95">
        <v>116578899</v>
      </c>
      <c r="T212" s="95">
        <v>94946298.75</v>
      </c>
      <c r="U212" s="88">
        <f t="shared" si="73"/>
        <v>204</v>
      </c>
      <c r="V212" s="100" t="s">
        <v>83</v>
      </c>
      <c r="W212" s="127" t="s">
        <v>156</v>
      </c>
      <c r="X212" s="95">
        <v>23000000</v>
      </c>
      <c r="Y212" s="95">
        <v>19933333.16</v>
      </c>
      <c r="Z212" s="95">
        <v>29068224.550000001</v>
      </c>
      <c r="AA212" s="95">
        <v>23598705.039999999</v>
      </c>
      <c r="AB212" s="95"/>
      <c r="AC212" s="95">
        <v>64000</v>
      </c>
      <c r="AD212" s="88">
        <f t="shared" si="74"/>
        <v>204</v>
      </c>
      <c r="AE212" s="100" t="s">
        <v>83</v>
      </c>
      <c r="AF212" s="127" t="s">
        <v>156</v>
      </c>
      <c r="AG212" s="95"/>
      <c r="AH212" s="95">
        <v>491500</v>
      </c>
      <c r="AI212" s="95">
        <v>221174.82</v>
      </c>
      <c r="AJ212" s="89">
        <f t="shared" si="66"/>
        <v>645480106.54999995</v>
      </c>
      <c r="AK212" s="89">
        <f t="shared" si="67"/>
        <v>193306420.80999997</v>
      </c>
      <c r="AL212" s="88">
        <f t="shared" si="75"/>
        <v>204</v>
      </c>
      <c r="AM212" s="100" t="s">
        <v>83</v>
      </c>
      <c r="AN212" s="127" t="s">
        <v>156</v>
      </c>
      <c r="AO212" s="95">
        <v>849500</v>
      </c>
      <c r="AP212" s="95">
        <v>849500</v>
      </c>
      <c r="AQ212" s="95"/>
      <c r="AR212" s="89">
        <f t="shared" si="68"/>
        <v>452173685.74000001</v>
      </c>
      <c r="AS212" s="96">
        <f t="shared" si="69"/>
        <v>467842393.75999999</v>
      </c>
      <c r="AT212" s="88">
        <f t="shared" si="76"/>
        <v>204</v>
      </c>
      <c r="AU212" s="100" t="s">
        <v>83</v>
      </c>
      <c r="AV212" s="127" t="s">
        <v>156</v>
      </c>
      <c r="AW212" s="95">
        <v>23500</v>
      </c>
      <c r="AX212" s="95"/>
      <c r="AY212" s="89">
        <f t="shared" si="64"/>
        <v>23500</v>
      </c>
      <c r="AZ212" s="95">
        <v>693180104</v>
      </c>
      <c r="BA212" s="95"/>
      <c r="BB212" s="95">
        <v>-206210345.15000001</v>
      </c>
      <c r="BC212" s="88">
        <f t="shared" si="77"/>
        <v>204</v>
      </c>
      <c r="BD212" s="100" t="s">
        <v>83</v>
      </c>
      <c r="BE212" s="127" t="s">
        <v>156</v>
      </c>
      <c r="BF212" s="95">
        <v>-24334510.030000001</v>
      </c>
      <c r="BG212" s="89">
        <f t="shared" si="65"/>
        <v>-230544855.18000001</v>
      </c>
      <c r="BH212" s="95">
        <v>5183644.9400000004</v>
      </c>
      <c r="BI212" s="95"/>
      <c r="BJ212" s="97">
        <f t="shared" si="70"/>
        <v>467818893.75999999</v>
      </c>
      <c r="BK212" s="97">
        <f t="shared" si="71"/>
        <v>467842393.75999999</v>
      </c>
    </row>
    <row r="213" spans="1:63" ht="13.9" customHeight="1">
      <c r="A213" s="88">
        <f t="shared" si="78"/>
        <v>205</v>
      </c>
      <c r="B213" s="99"/>
      <c r="C213" s="100" t="s">
        <v>83</v>
      </c>
      <c r="D213" s="127" t="s">
        <v>105</v>
      </c>
      <c r="E213" s="91">
        <v>9062033</v>
      </c>
      <c r="F213" s="133" t="s">
        <v>106</v>
      </c>
      <c r="G213" s="94"/>
      <c r="H213" s="94"/>
      <c r="I213" s="95"/>
      <c r="J213" s="95">
        <v>0</v>
      </c>
      <c r="K213" s="95">
        <v>438611</v>
      </c>
      <c r="L213" s="88">
        <f t="shared" si="72"/>
        <v>205</v>
      </c>
      <c r="M213" s="100" t="s">
        <v>83</v>
      </c>
      <c r="N213" s="127" t="s">
        <v>105</v>
      </c>
      <c r="O213" s="89">
        <f t="shared" si="63"/>
        <v>438611</v>
      </c>
      <c r="P213" s="95"/>
      <c r="Q213" s="95"/>
      <c r="R213" s="95"/>
      <c r="S213" s="95">
        <v>27608618.859999999</v>
      </c>
      <c r="T213" s="95">
        <v>18126088.289999999</v>
      </c>
      <c r="U213" s="88">
        <f t="shared" si="73"/>
        <v>205</v>
      </c>
      <c r="V213" s="100" t="s">
        <v>83</v>
      </c>
      <c r="W213" s="127" t="s">
        <v>105</v>
      </c>
      <c r="X213" s="95">
        <v>29375000</v>
      </c>
      <c r="Y213" s="95">
        <v>22031249.940000001</v>
      </c>
      <c r="Z213" s="95">
        <v>5384893</v>
      </c>
      <c r="AA213" s="95">
        <v>3211053.7</v>
      </c>
      <c r="AB213" s="95"/>
      <c r="AC213" s="95"/>
      <c r="AD213" s="88">
        <f t="shared" si="74"/>
        <v>205</v>
      </c>
      <c r="AE213" s="100" t="s">
        <v>83</v>
      </c>
      <c r="AF213" s="127" t="s">
        <v>105</v>
      </c>
      <c r="AG213" s="95"/>
      <c r="AH213" s="95"/>
      <c r="AI213" s="95"/>
      <c r="AJ213" s="89">
        <f t="shared" si="66"/>
        <v>62368511.859999999</v>
      </c>
      <c r="AK213" s="89">
        <f t="shared" si="67"/>
        <v>43368391.930000007</v>
      </c>
      <c r="AL213" s="88">
        <f t="shared" si="75"/>
        <v>205</v>
      </c>
      <c r="AM213" s="100" t="s">
        <v>83</v>
      </c>
      <c r="AN213" s="127" t="s">
        <v>105</v>
      </c>
      <c r="AO213" s="95">
        <v>520000</v>
      </c>
      <c r="AP213" s="95">
        <v>520000</v>
      </c>
      <c r="AQ213" s="95"/>
      <c r="AR213" s="89">
        <f t="shared" si="68"/>
        <v>19000119.929999992</v>
      </c>
      <c r="AS213" s="96">
        <f t="shared" si="69"/>
        <v>19438730.929999992</v>
      </c>
      <c r="AT213" s="88">
        <f t="shared" si="76"/>
        <v>205</v>
      </c>
      <c r="AU213" s="100" t="s">
        <v>83</v>
      </c>
      <c r="AV213" s="127" t="s">
        <v>105</v>
      </c>
      <c r="AW213" s="95"/>
      <c r="AX213" s="95"/>
      <c r="AY213" s="89">
        <f t="shared" si="64"/>
        <v>0</v>
      </c>
      <c r="AZ213" s="95">
        <v>11793337.710000001</v>
      </c>
      <c r="BA213" s="95"/>
      <c r="BB213" s="95">
        <v>0</v>
      </c>
      <c r="BC213" s="88">
        <f t="shared" si="77"/>
        <v>205</v>
      </c>
      <c r="BD213" s="100" t="s">
        <v>83</v>
      </c>
      <c r="BE213" s="127" t="s">
        <v>105</v>
      </c>
      <c r="BF213" s="95">
        <v>7645393.2199999997</v>
      </c>
      <c r="BG213" s="89">
        <f t="shared" si="65"/>
        <v>7645393.2199999997</v>
      </c>
      <c r="BH213" s="95"/>
      <c r="BI213" s="95"/>
      <c r="BJ213" s="97">
        <f t="shared" si="70"/>
        <v>19438730.93</v>
      </c>
      <c r="BK213" s="97">
        <f t="shared" si="71"/>
        <v>19438730.93</v>
      </c>
    </row>
    <row r="214" spans="1:63" ht="13.9" customHeight="1">
      <c r="A214" s="88">
        <f t="shared" si="78"/>
        <v>206</v>
      </c>
      <c r="B214" s="99"/>
      <c r="C214" s="100" t="s">
        <v>83</v>
      </c>
      <c r="D214" s="127" t="s">
        <v>105</v>
      </c>
      <c r="E214" s="91">
        <v>9062034</v>
      </c>
      <c r="F214" s="133" t="s">
        <v>106</v>
      </c>
      <c r="G214" s="94"/>
      <c r="H214" s="94"/>
      <c r="I214" s="95"/>
      <c r="J214" s="95">
        <v>0</v>
      </c>
      <c r="K214" s="95"/>
      <c r="L214" s="88">
        <f t="shared" si="72"/>
        <v>206</v>
      </c>
      <c r="M214" s="100" t="s">
        <v>83</v>
      </c>
      <c r="N214" s="127" t="s">
        <v>105</v>
      </c>
      <c r="O214" s="89">
        <f t="shared" ref="O214" si="88">SUM(G214:K214)</f>
        <v>0</v>
      </c>
      <c r="P214" s="95"/>
      <c r="Q214" s="95"/>
      <c r="R214" s="95"/>
      <c r="S214" s="95"/>
      <c r="T214" s="95"/>
      <c r="U214" s="88">
        <f t="shared" si="73"/>
        <v>206</v>
      </c>
      <c r="V214" s="100" t="s">
        <v>83</v>
      </c>
      <c r="W214" s="127" t="s">
        <v>105</v>
      </c>
      <c r="X214" s="95"/>
      <c r="Y214" s="95"/>
      <c r="Z214" s="95"/>
      <c r="AA214" s="95"/>
      <c r="AB214" s="95"/>
      <c r="AC214" s="95"/>
      <c r="AD214" s="88">
        <f t="shared" si="74"/>
        <v>206</v>
      </c>
      <c r="AE214" s="100" t="s">
        <v>83</v>
      </c>
      <c r="AF214" s="127" t="s">
        <v>105</v>
      </c>
      <c r="AG214" s="95"/>
      <c r="AH214" s="95"/>
      <c r="AI214" s="95"/>
      <c r="AJ214" s="89">
        <f t="shared" ref="AJ214" si="89">Q214+S214+X214+Z214+AB214+AC214+AG214+AH214</f>
        <v>0</v>
      </c>
      <c r="AK214" s="89">
        <f t="shared" ref="AK214" si="90">R214+T214+Y214+AA214+AI214</f>
        <v>0</v>
      </c>
      <c r="AL214" s="88">
        <f t="shared" si="75"/>
        <v>206</v>
      </c>
      <c r="AM214" s="100" t="s">
        <v>83</v>
      </c>
      <c r="AN214" s="127" t="s">
        <v>105</v>
      </c>
      <c r="AO214" s="95"/>
      <c r="AP214" s="95"/>
      <c r="AQ214" s="95"/>
      <c r="AR214" s="89">
        <f t="shared" ref="AR214" si="91">AJ214-AK214+AO214-AP214+AQ214</f>
        <v>0</v>
      </c>
      <c r="AS214" s="96">
        <f t="shared" ref="AS214" si="92">AR214+O214</f>
        <v>0</v>
      </c>
      <c r="AT214" s="88">
        <f t="shared" si="76"/>
        <v>206</v>
      </c>
      <c r="AU214" s="100" t="s">
        <v>83</v>
      </c>
      <c r="AV214" s="127" t="s">
        <v>105</v>
      </c>
      <c r="AW214" s="95"/>
      <c r="AX214" s="95"/>
      <c r="AY214" s="89">
        <f t="shared" ref="AY214" si="93">AW214+AX214</f>
        <v>0</v>
      </c>
      <c r="AZ214" s="95"/>
      <c r="BA214" s="95"/>
      <c r="BB214" s="95">
        <v>28684734.789999999</v>
      </c>
      <c r="BC214" s="88">
        <f t="shared" si="77"/>
        <v>206</v>
      </c>
      <c r="BD214" s="100" t="s">
        <v>83</v>
      </c>
      <c r="BE214" s="127" t="s">
        <v>105</v>
      </c>
      <c r="BF214" s="95">
        <v>-28684734.789999999</v>
      </c>
      <c r="BG214" s="89">
        <f t="shared" ref="BG214" si="94">BB214+BF214</f>
        <v>0</v>
      </c>
      <c r="BH214" s="95"/>
      <c r="BI214" s="95"/>
      <c r="BJ214" s="97">
        <f t="shared" ref="BJ214" si="95">AZ214+BA214+BG214+BH214+BI214</f>
        <v>0</v>
      </c>
      <c r="BK214" s="97">
        <f t="shared" ref="BK214" si="96">BJ214+AY214</f>
        <v>0</v>
      </c>
    </row>
    <row r="215" spans="1:63" ht="13.9" customHeight="1">
      <c r="A215" s="88">
        <f t="shared" si="78"/>
        <v>207</v>
      </c>
      <c r="B215" s="99"/>
      <c r="C215" s="100" t="s">
        <v>83</v>
      </c>
      <c r="D215" s="127" t="s">
        <v>107</v>
      </c>
      <c r="E215" s="91">
        <v>9061614</v>
      </c>
      <c r="F215" s="133" t="s">
        <v>77</v>
      </c>
      <c r="G215" s="94"/>
      <c r="H215" s="94"/>
      <c r="I215" s="95">
        <v>318764</v>
      </c>
      <c r="J215" s="95">
        <v>129786844.91</v>
      </c>
      <c r="K215" s="95"/>
      <c r="L215" s="88">
        <f t="shared" si="72"/>
        <v>207</v>
      </c>
      <c r="M215" s="100" t="s">
        <v>83</v>
      </c>
      <c r="N215" s="127" t="s">
        <v>107</v>
      </c>
      <c r="O215" s="89">
        <f t="shared" si="63"/>
        <v>130105608.91</v>
      </c>
      <c r="P215" s="95"/>
      <c r="Q215" s="95">
        <v>1002843832</v>
      </c>
      <c r="R215" s="95">
        <v>586012932.49000001</v>
      </c>
      <c r="S215" s="95">
        <v>272711886.02999997</v>
      </c>
      <c r="T215" s="95">
        <v>130527935.17</v>
      </c>
      <c r="U215" s="88">
        <f t="shared" si="73"/>
        <v>207</v>
      </c>
      <c r="V215" s="100" t="s">
        <v>83</v>
      </c>
      <c r="W215" s="127" t="s">
        <v>107</v>
      </c>
      <c r="X215" s="95">
        <v>157518256</v>
      </c>
      <c r="Y215" s="95">
        <v>82039080.599999994</v>
      </c>
      <c r="Z215" s="95">
        <v>93909631.599999994</v>
      </c>
      <c r="AA215" s="95">
        <v>66039867.710000001</v>
      </c>
      <c r="AB215" s="95"/>
      <c r="AC215" s="95">
        <v>9218269.1999999993</v>
      </c>
      <c r="AD215" s="88">
        <f t="shared" si="74"/>
        <v>207</v>
      </c>
      <c r="AE215" s="100" t="s">
        <v>83</v>
      </c>
      <c r="AF215" s="127" t="s">
        <v>107</v>
      </c>
      <c r="AG215" s="95"/>
      <c r="AH215" s="95"/>
      <c r="AI215" s="95"/>
      <c r="AJ215" s="89">
        <f t="shared" si="66"/>
        <v>1536201874.8299999</v>
      </c>
      <c r="AK215" s="89">
        <f t="shared" si="67"/>
        <v>864619815.97000003</v>
      </c>
      <c r="AL215" s="88">
        <f t="shared" si="75"/>
        <v>207</v>
      </c>
      <c r="AM215" s="100" t="s">
        <v>83</v>
      </c>
      <c r="AN215" s="127" t="s">
        <v>107</v>
      </c>
      <c r="AO215" s="95">
        <v>2057500</v>
      </c>
      <c r="AP215" s="95">
        <v>1240999.92</v>
      </c>
      <c r="AQ215" s="95"/>
      <c r="AR215" s="89">
        <f t="shared" si="68"/>
        <v>672398558.93999994</v>
      </c>
      <c r="AS215" s="96">
        <f t="shared" si="69"/>
        <v>802504167.8499999</v>
      </c>
      <c r="AT215" s="88">
        <f t="shared" si="76"/>
        <v>207</v>
      </c>
      <c r="AU215" s="100" t="s">
        <v>83</v>
      </c>
      <c r="AV215" s="127" t="s">
        <v>107</v>
      </c>
      <c r="AW215" s="95"/>
      <c r="AX215" s="95"/>
      <c r="AY215" s="89">
        <f t="shared" si="64"/>
        <v>0</v>
      </c>
      <c r="AZ215" s="95">
        <v>983841471.76999998</v>
      </c>
      <c r="BA215" s="95"/>
      <c r="BB215" s="95">
        <v>-185091193.99000001</v>
      </c>
      <c r="BC215" s="88">
        <f t="shared" si="77"/>
        <v>207</v>
      </c>
      <c r="BD215" s="100" t="s">
        <v>83</v>
      </c>
      <c r="BE215" s="127" t="s">
        <v>107</v>
      </c>
      <c r="BF215" s="95">
        <v>-275859.78999999998</v>
      </c>
      <c r="BG215" s="89">
        <f t="shared" si="65"/>
        <v>-185367053.78</v>
      </c>
      <c r="BH215" s="95">
        <v>4029749.86</v>
      </c>
      <c r="BI215" s="95"/>
      <c r="BJ215" s="97">
        <f t="shared" si="70"/>
        <v>802504167.85000002</v>
      </c>
      <c r="BK215" s="97">
        <f t="shared" si="71"/>
        <v>802504167.85000002</v>
      </c>
    </row>
    <row r="216" spans="1:63" ht="13.9" customHeight="1">
      <c r="A216" s="88">
        <f t="shared" si="78"/>
        <v>208</v>
      </c>
      <c r="B216" s="99"/>
      <c r="C216" s="100" t="s">
        <v>83</v>
      </c>
      <c r="D216" s="127" t="s">
        <v>151</v>
      </c>
      <c r="E216" s="91">
        <v>9061819</v>
      </c>
      <c r="F216" s="133" t="s">
        <v>152</v>
      </c>
      <c r="G216" s="94"/>
      <c r="H216" s="94"/>
      <c r="I216" s="95"/>
      <c r="J216" s="95"/>
      <c r="K216" s="95"/>
      <c r="L216" s="88">
        <f t="shared" si="72"/>
        <v>208</v>
      </c>
      <c r="M216" s="100" t="s">
        <v>83</v>
      </c>
      <c r="N216" s="127" t="s">
        <v>151</v>
      </c>
      <c r="O216" s="89">
        <f t="shared" si="63"/>
        <v>0</v>
      </c>
      <c r="P216" s="95"/>
      <c r="Q216" s="95"/>
      <c r="R216" s="95"/>
      <c r="S216" s="95"/>
      <c r="T216" s="95"/>
      <c r="U216" s="88">
        <f t="shared" si="73"/>
        <v>208</v>
      </c>
      <c r="V216" s="100" t="s">
        <v>83</v>
      </c>
      <c r="W216" s="127" t="s">
        <v>151</v>
      </c>
      <c r="X216" s="95"/>
      <c r="Y216" s="95"/>
      <c r="Z216" s="95"/>
      <c r="AA216" s="95"/>
      <c r="AB216" s="95"/>
      <c r="AC216" s="95"/>
      <c r="AD216" s="88">
        <f t="shared" si="74"/>
        <v>208</v>
      </c>
      <c r="AE216" s="100" t="s">
        <v>83</v>
      </c>
      <c r="AF216" s="127" t="s">
        <v>151</v>
      </c>
      <c r="AG216" s="95"/>
      <c r="AH216" s="95"/>
      <c r="AI216" s="95"/>
      <c r="AJ216" s="89">
        <f t="shared" si="66"/>
        <v>0</v>
      </c>
      <c r="AK216" s="89">
        <f t="shared" si="67"/>
        <v>0</v>
      </c>
      <c r="AL216" s="88">
        <f t="shared" si="75"/>
        <v>208</v>
      </c>
      <c r="AM216" s="100" t="s">
        <v>83</v>
      </c>
      <c r="AN216" s="127" t="s">
        <v>151</v>
      </c>
      <c r="AO216" s="95"/>
      <c r="AP216" s="95"/>
      <c r="AQ216" s="95"/>
      <c r="AR216" s="89">
        <f t="shared" si="68"/>
        <v>0</v>
      </c>
      <c r="AS216" s="96">
        <f t="shared" si="69"/>
        <v>0</v>
      </c>
      <c r="AT216" s="88">
        <f t="shared" si="76"/>
        <v>208</v>
      </c>
      <c r="AU216" s="100" t="s">
        <v>83</v>
      </c>
      <c r="AV216" s="127" t="s">
        <v>151</v>
      </c>
      <c r="AW216" s="95"/>
      <c r="AX216" s="95"/>
      <c r="AY216" s="89"/>
      <c r="AZ216" s="95"/>
      <c r="BA216" s="95"/>
      <c r="BB216" s="95">
        <v>1273465384.72</v>
      </c>
      <c r="BC216" s="88">
        <f t="shared" si="77"/>
        <v>208</v>
      </c>
      <c r="BD216" s="100" t="s">
        <v>83</v>
      </c>
      <c r="BE216" s="127" t="s">
        <v>151</v>
      </c>
      <c r="BF216" s="95">
        <v>-1273465384.72</v>
      </c>
      <c r="BG216" s="89">
        <f t="shared" si="65"/>
        <v>0</v>
      </c>
      <c r="BH216" s="95"/>
      <c r="BI216" s="95"/>
      <c r="BJ216" s="97">
        <f t="shared" si="70"/>
        <v>0</v>
      </c>
      <c r="BK216" s="97">
        <f t="shared" si="71"/>
        <v>0</v>
      </c>
    </row>
    <row r="217" spans="1:63" ht="13.9" customHeight="1">
      <c r="A217" s="88">
        <f t="shared" si="78"/>
        <v>209</v>
      </c>
      <c r="B217" s="99"/>
      <c r="C217" s="100" t="s">
        <v>83</v>
      </c>
      <c r="D217" s="127" t="s">
        <v>245</v>
      </c>
      <c r="E217" s="91">
        <v>9061819</v>
      </c>
      <c r="F217" s="133" t="s">
        <v>152</v>
      </c>
      <c r="G217" s="94"/>
      <c r="H217" s="94"/>
      <c r="I217" s="95">
        <v>5872096</v>
      </c>
      <c r="J217" s="95">
        <v>37420803</v>
      </c>
      <c r="K217" s="95"/>
      <c r="L217" s="88">
        <f t="shared" si="72"/>
        <v>209</v>
      </c>
      <c r="M217" s="100" t="s">
        <v>83</v>
      </c>
      <c r="N217" s="127" t="s">
        <v>245</v>
      </c>
      <c r="O217" s="89">
        <f t="shared" si="63"/>
        <v>43292899</v>
      </c>
      <c r="P217" s="95"/>
      <c r="Q217" s="95">
        <v>1188060533</v>
      </c>
      <c r="R217" s="95">
        <v>77584901.75</v>
      </c>
      <c r="S217" s="95">
        <v>262883716.34999999</v>
      </c>
      <c r="T217" s="95">
        <v>124744206.79000001</v>
      </c>
      <c r="U217" s="88">
        <f t="shared" si="73"/>
        <v>209</v>
      </c>
      <c r="V217" s="100" t="s">
        <v>83</v>
      </c>
      <c r="W217" s="127" t="s">
        <v>245</v>
      </c>
      <c r="X217" s="95">
        <v>118000000</v>
      </c>
      <c r="Y217" s="95">
        <v>58611110.93</v>
      </c>
      <c r="Z217" s="95">
        <v>110512130.3</v>
      </c>
      <c r="AA217" s="95">
        <v>42897087.880000003</v>
      </c>
      <c r="AB217" s="95"/>
      <c r="AC217" s="95"/>
      <c r="AD217" s="88">
        <f t="shared" si="74"/>
        <v>209</v>
      </c>
      <c r="AE217" s="100" t="s">
        <v>83</v>
      </c>
      <c r="AF217" s="127" t="s">
        <v>245</v>
      </c>
      <c r="AG217" s="95"/>
      <c r="AH217" s="95">
        <v>1221600</v>
      </c>
      <c r="AI217" s="95">
        <v>1221600</v>
      </c>
      <c r="AJ217" s="89">
        <f t="shared" ref="AJ217" si="97">Q217+S217+X217+Z217+AB217+AC217+AG217+AH217</f>
        <v>1680677979.6499999</v>
      </c>
      <c r="AK217" s="89">
        <f t="shared" ref="AK217" si="98">R217+T217+Y217+AA217+AI217</f>
        <v>305058907.35000002</v>
      </c>
      <c r="AL217" s="88">
        <f t="shared" si="75"/>
        <v>209</v>
      </c>
      <c r="AM217" s="100" t="s">
        <v>83</v>
      </c>
      <c r="AN217" s="127" t="s">
        <v>245</v>
      </c>
      <c r="AO217" s="95">
        <v>1076900</v>
      </c>
      <c r="AP217" s="95">
        <v>384297.16</v>
      </c>
      <c r="AQ217" s="95"/>
      <c r="AR217" s="89">
        <f t="shared" ref="AR217" si="99">AJ217-AK217+AO217-AP217+AQ217</f>
        <v>1376311675.1399996</v>
      </c>
      <c r="AS217" s="96">
        <f t="shared" ref="AS217" si="100">AR217+O217</f>
        <v>1419604574.1399996</v>
      </c>
      <c r="AT217" s="88">
        <f t="shared" si="76"/>
        <v>209</v>
      </c>
      <c r="AU217" s="100" t="s">
        <v>83</v>
      </c>
      <c r="AV217" s="127" t="s">
        <v>245</v>
      </c>
      <c r="AW217" s="95"/>
      <c r="AX217" s="95"/>
      <c r="AY217" s="89">
        <f t="shared" si="64"/>
        <v>0</v>
      </c>
      <c r="AZ217" s="95">
        <v>309337636.93000001</v>
      </c>
      <c r="BA217" s="95"/>
      <c r="BB217" s="95">
        <v>-309337636.93000001</v>
      </c>
      <c r="BC217" s="88">
        <f t="shared" si="77"/>
        <v>209</v>
      </c>
      <c r="BD217" s="100" t="s">
        <v>83</v>
      </c>
      <c r="BE217" s="127" t="s">
        <v>245</v>
      </c>
      <c r="BF217" s="95">
        <v>1419604574.1400001</v>
      </c>
      <c r="BG217" s="89">
        <f t="shared" si="65"/>
        <v>1110266937.21</v>
      </c>
      <c r="BH217" s="95"/>
      <c r="BI217" s="95"/>
      <c r="BJ217" s="97">
        <f t="shared" ref="BJ217" si="101">AZ217+BA217+BG217+BH217+BI217</f>
        <v>1419604574.1400001</v>
      </c>
      <c r="BK217" s="97">
        <f t="shared" ref="BK217" si="102">BJ217+AY217</f>
        <v>1419604574.1400001</v>
      </c>
    </row>
    <row r="218" spans="1:63" ht="13.9" customHeight="1">
      <c r="A218" s="88">
        <f t="shared" si="78"/>
        <v>210</v>
      </c>
      <c r="B218" s="99"/>
      <c r="C218" s="100" t="s">
        <v>83</v>
      </c>
      <c r="D218" s="92" t="s">
        <v>110</v>
      </c>
      <c r="E218" s="91">
        <v>3855562</v>
      </c>
      <c r="F218" s="92" t="s">
        <v>158</v>
      </c>
      <c r="G218" s="134">
        <v>92162571.230000004</v>
      </c>
      <c r="H218" s="134"/>
      <c r="I218" s="135">
        <v>214708577.34</v>
      </c>
      <c r="J218" s="135">
        <v>455330483.41000003</v>
      </c>
      <c r="K218" s="135"/>
      <c r="L218" s="88">
        <f t="shared" si="72"/>
        <v>210</v>
      </c>
      <c r="M218" s="100" t="s">
        <v>83</v>
      </c>
      <c r="N218" s="92" t="s">
        <v>110</v>
      </c>
      <c r="O218" s="89">
        <f t="shared" si="63"/>
        <v>762201631.98000002</v>
      </c>
      <c r="P218" s="95"/>
      <c r="Q218" s="135">
        <v>5946839279.6999998</v>
      </c>
      <c r="R218" s="135">
        <v>451958358.97000003</v>
      </c>
      <c r="S218" s="135">
        <v>2976409005.4400001</v>
      </c>
      <c r="T218" s="135">
        <v>448457006.82999998</v>
      </c>
      <c r="U218" s="88">
        <f t="shared" si="73"/>
        <v>210</v>
      </c>
      <c r="V218" s="100" t="s">
        <v>83</v>
      </c>
      <c r="W218" s="92" t="s">
        <v>110</v>
      </c>
      <c r="X218" s="135">
        <v>375102286.73000002</v>
      </c>
      <c r="Y218" s="135">
        <v>69497975.640000001</v>
      </c>
      <c r="Z218" s="135">
        <v>113504601.78</v>
      </c>
      <c r="AA218" s="135">
        <v>25524340.09</v>
      </c>
      <c r="AB218" s="135"/>
      <c r="AC218" s="135"/>
      <c r="AD218" s="88">
        <f t="shared" si="74"/>
        <v>210</v>
      </c>
      <c r="AE218" s="100" t="s">
        <v>83</v>
      </c>
      <c r="AF218" s="92" t="s">
        <v>110</v>
      </c>
      <c r="AG218" s="135">
        <v>1123846914</v>
      </c>
      <c r="AH218" s="135">
        <v>14700467</v>
      </c>
      <c r="AI218" s="135">
        <v>10440.299999999999</v>
      </c>
      <c r="AJ218" s="89">
        <f t="shared" si="66"/>
        <v>10550402554.65</v>
      </c>
      <c r="AK218" s="89">
        <f t="shared" si="67"/>
        <v>995448121.82999992</v>
      </c>
      <c r="AL218" s="88">
        <f t="shared" si="75"/>
        <v>210</v>
      </c>
      <c r="AM218" s="100" t="s">
        <v>83</v>
      </c>
      <c r="AN218" s="92" t="s">
        <v>110</v>
      </c>
      <c r="AO218" s="135">
        <v>100013677.26000001</v>
      </c>
      <c r="AP218" s="135">
        <v>65753.100000000006</v>
      </c>
      <c r="AQ218" s="95"/>
      <c r="AR218" s="89">
        <f t="shared" si="68"/>
        <v>9654902356.9799995</v>
      </c>
      <c r="AS218" s="96">
        <f t="shared" si="69"/>
        <v>10417103988.959999</v>
      </c>
      <c r="AT218" s="88">
        <f t="shared" si="76"/>
        <v>210</v>
      </c>
      <c r="AU218" s="100" t="s">
        <v>83</v>
      </c>
      <c r="AV218" s="92" t="s">
        <v>110</v>
      </c>
      <c r="AW218" s="135">
        <v>717857260.41999996</v>
      </c>
      <c r="AX218" s="135"/>
      <c r="AY218" s="89">
        <f t="shared" si="64"/>
        <v>717857260.41999996</v>
      </c>
      <c r="AZ218" s="135">
        <v>7016820599.8500004</v>
      </c>
      <c r="BA218" s="135"/>
      <c r="BB218" s="135"/>
      <c r="BC218" s="88">
        <f t="shared" si="77"/>
        <v>210</v>
      </c>
      <c r="BD218" s="100" t="s">
        <v>83</v>
      </c>
      <c r="BE218" s="92" t="s">
        <v>110</v>
      </c>
      <c r="BF218" s="136">
        <v>-5356898.1399999997</v>
      </c>
      <c r="BG218" s="89">
        <f t="shared" si="65"/>
        <v>-5356898.1399999997</v>
      </c>
      <c r="BH218" s="135">
        <v>2687783026.8299999</v>
      </c>
      <c r="BI218" s="90"/>
      <c r="BJ218" s="97">
        <f t="shared" si="70"/>
        <v>9699246728.5400009</v>
      </c>
      <c r="BK218" s="97">
        <f t="shared" si="71"/>
        <v>10417103988.960001</v>
      </c>
    </row>
    <row r="219" spans="1:63" s="141" customFormat="1" ht="13.9" customHeight="1">
      <c r="A219" s="88">
        <f t="shared" si="78"/>
        <v>211</v>
      </c>
      <c r="B219" s="99"/>
      <c r="C219" s="100" t="s">
        <v>83</v>
      </c>
      <c r="D219" s="127" t="s">
        <v>113</v>
      </c>
      <c r="E219" s="137">
        <v>3866041</v>
      </c>
      <c r="F219" s="138" t="s">
        <v>158</v>
      </c>
      <c r="G219" s="139"/>
      <c r="H219" s="139"/>
      <c r="I219" s="140">
        <v>59721697</v>
      </c>
      <c r="J219" s="140">
        <v>27811115</v>
      </c>
      <c r="K219" s="140"/>
      <c r="L219" s="88">
        <f t="shared" si="72"/>
        <v>211</v>
      </c>
      <c r="M219" s="100" t="s">
        <v>83</v>
      </c>
      <c r="N219" s="127" t="s">
        <v>113</v>
      </c>
      <c r="O219" s="89">
        <f t="shared" si="63"/>
        <v>87532812</v>
      </c>
      <c r="P219" s="140"/>
      <c r="Q219" s="140">
        <v>2732386530</v>
      </c>
      <c r="R219" s="140">
        <v>234963329.09999999</v>
      </c>
      <c r="S219" s="140">
        <v>142738925.38</v>
      </c>
      <c r="T219" s="140">
        <v>142738925.38</v>
      </c>
      <c r="U219" s="88">
        <f t="shared" si="73"/>
        <v>211</v>
      </c>
      <c r="V219" s="100" t="s">
        <v>83</v>
      </c>
      <c r="W219" s="127" t="s">
        <v>113</v>
      </c>
      <c r="X219" s="140">
        <v>34800000</v>
      </c>
      <c r="Y219" s="140">
        <v>31466667.059999999</v>
      </c>
      <c r="Z219" s="140">
        <v>46884998.890000001</v>
      </c>
      <c r="AA219" s="140">
        <v>44588459.170000002</v>
      </c>
      <c r="AB219" s="140"/>
      <c r="AC219" s="140"/>
      <c r="AD219" s="88">
        <f t="shared" si="74"/>
        <v>211</v>
      </c>
      <c r="AE219" s="100" t="s">
        <v>83</v>
      </c>
      <c r="AF219" s="127" t="s">
        <v>113</v>
      </c>
      <c r="AG219" s="140"/>
      <c r="AH219" s="140"/>
      <c r="AI219" s="140"/>
      <c r="AJ219" s="89">
        <f t="shared" si="66"/>
        <v>2956810454.27</v>
      </c>
      <c r="AK219" s="89">
        <f t="shared" si="67"/>
        <v>453757380.71000004</v>
      </c>
      <c r="AL219" s="88">
        <f t="shared" si="75"/>
        <v>211</v>
      </c>
      <c r="AM219" s="100" t="s">
        <v>83</v>
      </c>
      <c r="AN219" s="127" t="s">
        <v>113</v>
      </c>
      <c r="AO219" s="140">
        <v>495000</v>
      </c>
      <c r="AP219" s="140">
        <v>495000</v>
      </c>
      <c r="AQ219" s="140"/>
      <c r="AR219" s="89">
        <f t="shared" si="68"/>
        <v>2503053073.5599999</v>
      </c>
      <c r="AS219" s="96">
        <f t="shared" si="69"/>
        <v>2590585885.5599999</v>
      </c>
      <c r="AT219" s="88">
        <f t="shared" si="76"/>
        <v>211</v>
      </c>
      <c r="AU219" s="100" t="s">
        <v>83</v>
      </c>
      <c r="AV219" s="127" t="s">
        <v>113</v>
      </c>
      <c r="AW219" s="140">
        <v>291034.90999999997</v>
      </c>
      <c r="AX219" s="140"/>
      <c r="AY219" s="89">
        <f t="shared" si="64"/>
        <v>291034.90999999997</v>
      </c>
      <c r="AZ219" s="140">
        <v>0</v>
      </c>
      <c r="BA219" s="140"/>
      <c r="BB219" s="140">
        <v>2512856395.5700002</v>
      </c>
      <c r="BC219" s="88">
        <f t="shared" si="77"/>
        <v>211</v>
      </c>
      <c r="BD219" s="100" t="s">
        <v>83</v>
      </c>
      <c r="BE219" s="127" t="s">
        <v>113</v>
      </c>
      <c r="BF219" s="140">
        <v>74487768.939999998</v>
      </c>
      <c r="BG219" s="89">
        <f t="shared" si="65"/>
        <v>2587344164.5100002</v>
      </c>
      <c r="BH219" s="140">
        <v>2950686.14</v>
      </c>
      <c r="BI219" s="140"/>
      <c r="BJ219" s="97">
        <f t="shared" si="70"/>
        <v>2590294850.6500001</v>
      </c>
      <c r="BK219" s="97">
        <f t="shared" si="71"/>
        <v>2590585885.5599999</v>
      </c>
    </row>
    <row r="220" spans="1:63" ht="13.9" customHeight="1">
      <c r="A220" s="88">
        <f t="shared" si="78"/>
        <v>212</v>
      </c>
      <c r="B220" s="99"/>
      <c r="C220" s="100" t="s">
        <v>83</v>
      </c>
      <c r="D220" s="127" t="s">
        <v>114</v>
      </c>
      <c r="E220" s="91">
        <v>3861589</v>
      </c>
      <c r="F220" s="92" t="s">
        <v>158</v>
      </c>
      <c r="G220" s="94">
        <v>954043.3</v>
      </c>
      <c r="H220" s="99"/>
      <c r="I220" s="95">
        <v>7148739.4000000004</v>
      </c>
      <c r="J220" s="95">
        <v>8547836.75</v>
      </c>
      <c r="K220" s="95"/>
      <c r="L220" s="88">
        <f t="shared" si="72"/>
        <v>212</v>
      </c>
      <c r="M220" s="100" t="s">
        <v>83</v>
      </c>
      <c r="N220" s="127" t="s">
        <v>114</v>
      </c>
      <c r="O220" s="89">
        <f t="shared" si="63"/>
        <v>16650619.449999999</v>
      </c>
      <c r="P220" s="142"/>
      <c r="Q220" s="95">
        <v>516000000</v>
      </c>
      <c r="R220" s="95">
        <v>60100000</v>
      </c>
      <c r="S220" s="95">
        <v>717298000</v>
      </c>
      <c r="T220" s="95">
        <v>184579490.83000001</v>
      </c>
      <c r="U220" s="88">
        <f t="shared" si="73"/>
        <v>212</v>
      </c>
      <c r="V220" s="100" t="s">
        <v>83</v>
      </c>
      <c r="W220" s="127" t="s">
        <v>114</v>
      </c>
      <c r="X220" s="95">
        <v>20500000</v>
      </c>
      <c r="Y220" s="95">
        <v>12300000</v>
      </c>
      <c r="Z220" s="95">
        <v>6253900</v>
      </c>
      <c r="AA220" s="95">
        <v>3752340</v>
      </c>
      <c r="AB220" s="143"/>
      <c r="AC220" s="143"/>
      <c r="AD220" s="88">
        <f t="shared" si="74"/>
        <v>212</v>
      </c>
      <c r="AE220" s="100" t="s">
        <v>83</v>
      </c>
      <c r="AF220" s="127" t="s">
        <v>114</v>
      </c>
      <c r="AG220" s="142"/>
      <c r="AH220" s="95"/>
      <c r="AI220" s="95"/>
      <c r="AJ220" s="89">
        <f t="shared" si="66"/>
        <v>1260051900</v>
      </c>
      <c r="AK220" s="89">
        <f t="shared" si="67"/>
        <v>260731830.83000001</v>
      </c>
      <c r="AL220" s="88">
        <f t="shared" si="75"/>
        <v>212</v>
      </c>
      <c r="AM220" s="100" t="s">
        <v>83</v>
      </c>
      <c r="AN220" s="127" t="s">
        <v>114</v>
      </c>
      <c r="AO220" s="95">
        <v>770000</v>
      </c>
      <c r="AP220" s="95">
        <v>308000</v>
      </c>
      <c r="AQ220" s="142"/>
      <c r="AR220" s="89">
        <f t="shared" si="68"/>
        <v>999782069.16999996</v>
      </c>
      <c r="AS220" s="96">
        <f t="shared" si="69"/>
        <v>1016432688.62</v>
      </c>
      <c r="AT220" s="88">
        <f t="shared" si="76"/>
        <v>212</v>
      </c>
      <c r="AU220" s="100" t="s">
        <v>83</v>
      </c>
      <c r="AV220" s="127" t="s">
        <v>114</v>
      </c>
      <c r="AW220" s="95">
        <v>130826090.70999999</v>
      </c>
      <c r="AX220" s="143"/>
      <c r="AY220" s="89">
        <f t="shared" si="64"/>
        <v>130826090.70999999</v>
      </c>
      <c r="AZ220" s="95">
        <v>1260821900</v>
      </c>
      <c r="BA220" s="142"/>
      <c r="BB220" s="95">
        <v>-272302139.31999999</v>
      </c>
      <c r="BC220" s="88">
        <f t="shared" si="77"/>
        <v>212</v>
      </c>
      <c r="BD220" s="100" t="s">
        <v>83</v>
      </c>
      <c r="BE220" s="127" t="s">
        <v>114</v>
      </c>
      <c r="BF220" s="144">
        <v>-102913162.77</v>
      </c>
      <c r="BG220" s="89">
        <f t="shared" si="65"/>
        <v>-375215302.08999997</v>
      </c>
      <c r="BH220" s="95"/>
      <c r="BI220" s="95"/>
      <c r="BJ220" s="97">
        <f t="shared" si="70"/>
        <v>885606597.91000009</v>
      </c>
      <c r="BK220" s="97">
        <f t="shared" si="71"/>
        <v>1016432688.6200001</v>
      </c>
    </row>
    <row r="221" spans="1:63" ht="13.9" customHeight="1">
      <c r="A221" s="88">
        <f t="shared" si="78"/>
        <v>213</v>
      </c>
      <c r="B221" s="99"/>
      <c r="C221" s="100" t="s">
        <v>83</v>
      </c>
      <c r="D221" s="127" t="s">
        <v>102</v>
      </c>
      <c r="E221" s="91">
        <v>9061185</v>
      </c>
      <c r="F221" s="133" t="s">
        <v>159</v>
      </c>
      <c r="G221" s="94">
        <v>1019</v>
      </c>
      <c r="H221" s="99"/>
      <c r="I221" s="95">
        <v>7201124</v>
      </c>
      <c r="J221" s="95">
        <v>76958540.579999998</v>
      </c>
      <c r="K221" s="142"/>
      <c r="L221" s="88">
        <f t="shared" si="72"/>
        <v>213</v>
      </c>
      <c r="M221" s="100" t="s">
        <v>83</v>
      </c>
      <c r="N221" s="127" t="s">
        <v>102</v>
      </c>
      <c r="O221" s="89">
        <f t="shared" si="63"/>
        <v>84160683.579999998</v>
      </c>
      <c r="P221" s="142"/>
      <c r="Q221" s="95">
        <v>2363680710</v>
      </c>
      <c r="R221" s="95">
        <v>1580014705.24</v>
      </c>
      <c r="S221" s="95">
        <v>136522882.19999999</v>
      </c>
      <c r="T221" s="95">
        <v>31394180.66</v>
      </c>
      <c r="U221" s="88">
        <f t="shared" si="73"/>
        <v>213</v>
      </c>
      <c r="V221" s="100" t="s">
        <v>83</v>
      </c>
      <c r="W221" s="127" t="s">
        <v>102</v>
      </c>
      <c r="X221" s="95">
        <v>13420000</v>
      </c>
      <c r="Y221" s="95">
        <v>2982222.19</v>
      </c>
      <c r="Z221" s="95">
        <v>778225060.34000003</v>
      </c>
      <c r="AA221" s="95">
        <v>184410871.77000001</v>
      </c>
      <c r="AB221" s="143"/>
      <c r="AC221" s="95">
        <v>122563039.53</v>
      </c>
      <c r="AD221" s="88">
        <f t="shared" si="74"/>
        <v>213</v>
      </c>
      <c r="AE221" s="100" t="s">
        <v>83</v>
      </c>
      <c r="AF221" s="127" t="s">
        <v>102</v>
      </c>
      <c r="AG221" s="142"/>
      <c r="AH221" s="143"/>
      <c r="AI221" s="142"/>
      <c r="AJ221" s="89">
        <f t="shared" si="66"/>
        <v>3414411692.0700002</v>
      </c>
      <c r="AK221" s="89">
        <f t="shared" si="67"/>
        <v>1798801979.8600001</v>
      </c>
      <c r="AL221" s="88">
        <f t="shared" si="75"/>
        <v>213</v>
      </c>
      <c r="AM221" s="100" t="s">
        <v>83</v>
      </c>
      <c r="AN221" s="127" t="s">
        <v>102</v>
      </c>
      <c r="AO221" s="95">
        <v>17015000</v>
      </c>
      <c r="AP221" s="95">
        <v>528125.30000000005</v>
      </c>
      <c r="AQ221" s="142"/>
      <c r="AR221" s="89">
        <f t="shared" si="68"/>
        <v>1632096586.9100001</v>
      </c>
      <c r="AS221" s="96">
        <f t="shared" si="69"/>
        <v>1716257270.49</v>
      </c>
      <c r="AT221" s="88">
        <f t="shared" si="76"/>
        <v>213</v>
      </c>
      <c r="AU221" s="100" t="s">
        <v>83</v>
      </c>
      <c r="AV221" s="127" t="s">
        <v>102</v>
      </c>
      <c r="AW221" s="95">
        <v>9917699</v>
      </c>
      <c r="AX221" s="143"/>
      <c r="AY221" s="89">
        <f t="shared" si="64"/>
        <v>9917699</v>
      </c>
      <c r="AZ221" s="95">
        <v>394417618.36000001</v>
      </c>
      <c r="BA221" s="142"/>
      <c r="BB221" s="95">
        <v>913580644.44000006</v>
      </c>
      <c r="BC221" s="88">
        <f t="shared" si="77"/>
        <v>213</v>
      </c>
      <c r="BD221" s="100" t="s">
        <v>83</v>
      </c>
      <c r="BE221" s="127" t="s">
        <v>102</v>
      </c>
      <c r="BF221" s="95">
        <v>35474491.399999999</v>
      </c>
      <c r="BG221" s="89">
        <f t="shared" si="65"/>
        <v>949055135.84000003</v>
      </c>
      <c r="BH221" s="95">
        <v>362866817.29000002</v>
      </c>
      <c r="BI221" s="142"/>
      <c r="BJ221" s="97">
        <f t="shared" si="70"/>
        <v>1706339571.49</v>
      </c>
      <c r="BK221" s="97">
        <f t="shared" si="71"/>
        <v>1716257270.49</v>
      </c>
    </row>
    <row r="222" spans="1:63" ht="13.9" customHeight="1">
      <c r="A222" s="88">
        <f t="shared" si="78"/>
        <v>214</v>
      </c>
      <c r="B222" s="99"/>
      <c r="C222" s="100" t="s">
        <v>83</v>
      </c>
      <c r="D222" s="127" t="s">
        <v>122</v>
      </c>
      <c r="E222" s="91">
        <v>9061274</v>
      </c>
      <c r="F222" s="92" t="s">
        <v>158</v>
      </c>
      <c r="G222" s="99"/>
      <c r="H222" s="99"/>
      <c r="I222" s="95"/>
      <c r="J222" s="95"/>
      <c r="K222" s="142"/>
      <c r="L222" s="88">
        <f t="shared" si="72"/>
        <v>214</v>
      </c>
      <c r="M222" s="100" t="s">
        <v>83</v>
      </c>
      <c r="N222" s="127" t="s">
        <v>122</v>
      </c>
      <c r="O222" s="89">
        <f t="shared" si="63"/>
        <v>0</v>
      </c>
      <c r="P222" s="95"/>
      <c r="Q222" s="95"/>
      <c r="R222" s="95"/>
      <c r="S222" s="95"/>
      <c r="T222" s="95"/>
      <c r="U222" s="88">
        <f t="shared" si="73"/>
        <v>214</v>
      </c>
      <c r="V222" s="100" t="s">
        <v>83</v>
      </c>
      <c r="W222" s="127" t="s">
        <v>122</v>
      </c>
      <c r="X222" s="95"/>
      <c r="Y222" s="95"/>
      <c r="Z222" s="95"/>
      <c r="AA222" s="95"/>
      <c r="AB222" s="95"/>
      <c r="AC222" s="95"/>
      <c r="AD222" s="88">
        <f t="shared" si="74"/>
        <v>214</v>
      </c>
      <c r="AE222" s="100" t="s">
        <v>83</v>
      </c>
      <c r="AF222" s="127" t="s">
        <v>122</v>
      </c>
      <c r="AG222" s="95"/>
      <c r="AH222" s="95"/>
      <c r="AI222" s="95"/>
      <c r="AJ222" s="89">
        <f t="shared" si="66"/>
        <v>0</v>
      </c>
      <c r="AK222" s="89">
        <f t="shared" si="67"/>
        <v>0</v>
      </c>
      <c r="AL222" s="88">
        <f t="shared" si="75"/>
        <v>214</v>
      </c>
      <c r="AM222" s="100" t="s">
        <v>83</v>
      </c>
      <c r="AN222" s="127" t="s">
        <v>122</v>
      </c>
      <c r="AO222" s="95"/>
      <c r="AP222" s="95"/>
      <c r="AQ222" s="142"/>
      <c r="AR222" s="89">
        <f t="shared" si="68"/>
        <v>0</v>
      </c>
      <c r="AS222" s="96">
        <f t="shared" si="69"/>
        <v>0</v>
      </c>
      <c r="AT222" s="88">
        <f t="shared" si="76"/>
        <v>214</v>
      </c>
      <c r="AU222" s="100" t="s">
        <v>83</v>
      </c>
      <c r="AV222" s="127" t="s">
        <v>122</v>
      </c>
      <c r="AW222" s="95"/>
      <c r="AX222" s="143"/>
      <c r="AY222" s="89">
        <f t="shared" si="64"/>
        <v>0</v>
      </c>
      <c r="AZ222" s="95"/>
      <c r="BA222" s="95"/>
      <c r="BB222" s="95">
        <v>408673747.01999998</v>
      </c>
      <c r="BC222" s="88">
        <f t="shared" si="77"/>
        <v>214</v>
      </c>
      <c r="BD222" s="100" t="s">
        <v>83</v>
      </c>
      <c r="BE222" s="127" t="s">
        <v>122</v>
      </c>
      <c r="BF222" s="95">
        <v>-408673747.01999998</v>
      </c>
      <c r="BG222" s="89">
        <f t="shared" si="65"/>
        <v>0</v>
      </c>
      <c r="BH222" s="95"/>
      <c r="BI222" s="142"/>
      <c r="BJ222" s="97">
        <f t="shared" si="70"/>
        <v>0</v>
      </c>
      <c r="BK222" s="97">
        <f t="shared" si="71"/>
        <v>0</v>
      </c>
    </row>
    <row r="223" spans="1:63" ht="13.9" customHeight="1">
      <c r="A223" s="88">
        <f t="shared" si="78"/>
        <v>215</v>
      </c>
      <c r="B223" s="99"/>
      <c r="C223" s="100" t="s">
        <v>83</v>
      </c>
      <c r="D223" s="127" t="s">
        <v>123</v>
      </c>
      <c r="E223" s="91">
        <v>9061398</v>
      </c>
      <c r="F223" s="92" t="s">
        <v>158</v>
      </c>
      <c r="G223" s="94"/>
      <c r="H223" s="94"/>
      <c r="I223" s="95">
        <v>229867</v>
      </c>
      <c r="J223" s="95">
        <v>4667028</v>
      </c>
      <c r="K223" s="142"/>
      <c r="L223" s="88">
        <f t="shared" si="72"/>
        <v>215</v>
      </c>
      <c r="M223" s="100" t="s">
        <v>83</v>
      </c>
      <c r="N223" s="127" t="s">
        <v>123</v>
      </c>
      <c r="O223" s="89">
        <f t="shared" si="63"/>
        <v>4896895</v>
      </c>
      <c r="P223" s="142"/>
      <c r="Q223" s="142"/>
      <c r="R223" s="142"/>
      <c r="S223" s="95">
        <v>64694519</v>
      </c>
      <c r="T223" s="95">
        <v>56302849.159999996</v>
      </c>
      <c r="U223" s="88">
        <f t="shared" si="73"/>
        <v>215</v>
      </c>
      <c r="V223" s="100" t="s">
        <v>83</v>
      </c>
      <c r="W223" s="127" t="s">
        <v>123</v>
      </c>
      <c r="X223" s="95">
        <v>162800000</v>
      </c>
      <c r="Y223" s="95">
        <v>110225268.64</v>
      </c>
      <c r="Z223" s="95">
        <v>10660630</v>
      </c>
      <c r="AA223" s="95">
        <v>9308602.6699999999</v>
      </c>
      <c r="AB223" s="143"/>
      <c r="AC223" s="143"/>
      <c r="AD223" s="88">
        <f t="shared" si="74"/>
        <v>215</v>
      </c>
      <c r="AE223" s="100" t="s">
        <v>83</v>
      </c>
      <c r="AF223" s="127" t="s">
        <v>123</v>
      </c>
      <c r="AG223" s="142"/>
      <c r="AH223" s="143"/>
      <c r="AI223" s="142"/>
      <c r="AJ223" s="89">
        <f t="shared" si="66"/>
        <v>238155149</v>
      </c>
      <c r="AK223" s="89">
        <f t="shared" si="67"/>
        <v>175836720.47</v>
      </c>
      <c r="AL223" s="88">
        <f t="shared" si="75"/>
        <v>215</v>
      </c>
      <c r="AM223" s="100" t="s">
        <v>83</v>
      </c>
      <c r="AN223" s="127" t="s">
        <v>123</v>
      </c>
      <c r="AO223" s="142"/>
      <c r="AP223" s="143"/>
      <c r="AQ223" s="142"/>
      <c r="AR223" s="89">
        <f t="shared" si="68"/>
        <v>62318428.530000001</v>
      </c>
      <c r="AS223" s="96">
        <f t="shared" si="69"/>
        <v>67215323.530000001</v>
      </c>
      <c r="AT223" s="88">
        <f t="shared" si="76"/>
        <v>215</v>
      </c>
      <c r="AU223" s="100" t="s">
        <v>83</v>
      </c>
      <c r="AV223" s="127" t="s">
        <v>123</v>
      </c>
      <c r="AW223" s="143">
        <v>554140</v>
      </c>
      <c r="AX223" s="143"/>
      <c r="AY223" s="89">
        <f t="shared" si="64"/>
        <v>554140</v>
      </c>
      <c r="AZ223" s="95">
        <v>211110522</v>
      </c>
      <c r="BA223" s="95"/>
      <c r="BB223" s="95">
        <v>-114800049.44</v>
      </c>
      <c r="BC223" s="88">
        <f t="shared" si="77"/>
        <v>215</v>
      </c>
      <c r="BD223" s="100" t="s">
        <v>83</v>
      </c>
      <c r="BE223" s="127" t="s">
        <v>123</v>
      </c>
      <c r="BF223" s="95">
        <v>-40522189.030000001</v>
      </c>
      <c r="BG223" s="89">
        <f t="shared" si="65"/>
        <v>-155322238.47</v>
      </c>
      <c r="BH223" s="95">
        <v>10872900</v>
      </c>
      <c r="BI223" s="142"/>
      <c r="BJ223" s="97">
        <f t="shared" si="70"/>
        <v>66661183.530000001</v>
      </c>
      <c r="BK223" s="97">
        <f t="shared" si="71"/>
        <v>67215323.530000001</v>
      </c>
    </row>
    <row r="224" spans="1:63" ht="13.9" customHeight="1">
      <c r="A224" s="88">
        <f t="shared" si="78"/>
        <v>216</v>
      </c>
      <c r="B224" s="99"/>
      <c r="C224" s="100" t="s">
        <v>83</v>
      </c>
      <c r="D224" s="127" t="s">
        <v>82</v>
      </c>
      <c r="E224" s="91">
        <v>9059008</v>
      </c>
      <c r="F224" s="92" t="s">
        <v>158</v>
      </c>
      <c r="G224" s="99"/>
      <c r="H224" s="99"/>
      <c r="I224" s="95">
        <v>2105670.1</v>
      </c>
      <c r="J224" s="95">
        <v>119253552</v>
      </c>
      <c r="K224" s="142"/>
      <c r="L224" s="88">
        <f t="shared" si="72"/>
        <v>216</v>
      </c>
      <c r="M224" s="100" t="s">
        <v>83</v>
      </c>
      <c r="N224" s="127" t="s">
        <v>82</v>
      </c>
      <c r="O224" s="89">
        <f t="shared" si="63"/>
        <v>121359222.09999999</v>
      </c>
      <c r="P224" s="142"/>
      <c r="Q224" s="95">
        <v>2901255605.6700001</v>
      </c>
      <c r="R224" s="95">
        <v>1580697574</v>
      </c>
      <c r="S224" s="95">
        <v>348342847.91000003</v>
      </c>
      <c r="T224" s="95">
        <v>183141263.63</v>
      </c>
      <c r="U224" s="88">
        <f t="shared" si="73"/>
        <v>216</v>
      </c>
      <c r="V224" s="100" t="s">
        <v>83</v>
      </c>
      <c r="W224" s="127" t="s">
        <v>82</v>
      </c>
      <c r="X224" s="95">
        <v>519342074</v>
      </c>
      <c r="Y224" s="95">
        <v>333889295.83999997</v>
      </c>
      <c r="Z224" s="95">
        <v>239966300.53999999</v>
      </c>
      <c r="AA224" s="95">
        <v>159582329.13</v>
      </c>
      <c r="AB224" s="95"/>
      <c r="AC224" s="95"/>
      <c r="AD224" s="88">
        <f t="shared" si="74"/>
        <v>216</v>
      </c>
      <c r="AE224" s="100" t="s">
        <v>83</v>
      </c>
      <c r="AF224" s="127" t="s">
        <v>82</v>
      </c>
      <c r="AG224" s="95"/>
      <c r="AH224" s="95">
        <v>76275191</v>
      </c>
      <c r="AI224" s="95">
        <v>65056880.299999997</v>
      </c>
      <c r="AJ224" s="89">
        <f t="shared" si="66"/>
        <v>4085182019.1199999</v>
      </c>
      <c r="AK224" s="89">
        <f t="shared" si="67"/>
        <v>2322367342.9000001</v>
      </c>
      <c r="AL224" s="88">
        <f t="shared" si="75"/>
        <v>216</v>
      </c>
      <c r="AM224" s="100" t="s">
        <v>83</v>
      </c>
      <c r="AN224" s="127" t="s">
        <v>82</v>
      </c>
      <c r="AO224" s="95">
        <v>1824500</v>
      </c>
      <c r="AP224" s="95">
        <v>1526583.15</v>
      </c>
      <c r="AQ224" s="142"/>
      <c r="AR224" s="89">
        <f t="shared" si="68"/>
        <v>1763112593.0699997</v>
      </c>
      <c r="AS224" s="96">
        <f t="shared" si="69"/>
        <v>1884471815.1699996</v>
      </c>
      <c r="AT224" s="88">
        <f t="shared" si="76"/>
        <v>216</v>
      </c>
      <c r="AU224" s="100" t="s">
        <v>83</v>
      </c>
      <c r="AV224" s="127" t="s">
        <v>82</v>
      </c>
      <c r="AW224" s="95"/>
      <c r="AX224" s="143"/>
      <c r="AY224" s="89">
        <f t="shared" si="64"/>
        <v>0</v>
      </c>
      <c r="AZ224" s="95">
        <v>1450696434.3199999</v>
      </c>
      <c r="BA224" s="142"/>
      <c r="BB224" s="95">
        <v>-341367802.62</v>
      </c>
      <c r="BC224" s="88">
        <f t="shared" si="77"/>
        <v>216</v>
      </c>
      <c r="BD224" s="100" t="s">
        <v>83</v>
      </c>
      <c r="BE224" s="127" t="s">
        <v>82</v>
      </c>
      <c r="BF224" s="95">
        <v>135627391.63</v>
      </c>
      <c r="BG224" s="89">
        <f t="shared" si="65"/>
        <v>-205740410.99000001</v>
      </c>
      <c r="BH224" s="95">
        <v>639515791.84000003</v>
      </c>
      <c r="BI224" s="142"/>
      <c r="BJ224" s="97">
        <f t="shared" si="70"/>
        <v>1884471815.1700001</v>
      </c>
      <c r="BK224" s="97">
        <f t="shared" si="71"/>
        <v>1884471815.1700001</v>
      </c>
    </row>
    <row r="225" spans="1:63" ht="13.9" customHeight="1">
      <c r="A225" s="88">
        <f t="shared" si="78"/>
        <v>217</v>
      </c>
      <c r="B225" s="99"/>
      <c r="C225" s="100" t="s">
        <v>83</v>
      </c>
      <c r="D225" s="127" t="s">
        <v>125</v>
      </c>
      <c r="E225" s="91">
        <v>2291681</v>
      </c>
      <c r="F225" s="92" t="s">
        <v>158</v>
      </c>
      <c r="G225" s="99"/>
      <c r="H225" s="99"/>
      <c r="I225" s="145">
        <v>64305</v>
      </c>
      <c r="J225" s="95">
        <v>20537328.309999999</v>
      </c>
      <c r="K225" s="142"/>
      <c r="L225" s="88">
        <f t="shared" si="72"/>
        <v>217</v>
      </c>
      <c r="M225" s="100" t="s">
        <v>83</v>
      </c>
      <c r="N225" s="127" t="s">
        <v>125</v>
      </c>
      <c r="O225" s="89">
        <f t="shared" si="63"/>
        <v>20601633.309999999</v>
      </c>
      <c r="P225" s="142"/>
      <c r="Q225" s="95">
        <v>155745068</v>
      </c>
      <c r="R225" s="95">
        <v>41335552</v>
      </c>
      <c r="S225" s="95">
        <v>72774635.010000005</v>
      </c>
      <c r="T225" s="95">
        <v>69369576</v>
      </c>
      <c r="U225" s="88">
        <f t="shared" si="73"/>
        <v>217</v>
      </c>
      <c r="V225" s="100" t="s">
        <v>83</v>
      </c>
      <c r="W225" s="127" t="s">
        <v>125</v>
      </c>
      <c r="X225" s="95">
        <v>16007432</v>
      </c>
      <c r="Y225" s="95">
        <v>10395806</v>
      </c>
      <c r="Z225" s="95">
        <v>21787465</v>
      </c>
      <c r="AA225" s="95">
        <v>13500458</v>
      </c>
      <c r="AB225" s="95"/>
      <c r="AC225" s="95"/>
      <c r="AD225" s="88">
        <f t="shared" si="74"/>
        <v>217</v>
      </c>
      <c r="AE225" s="100" t="s">
        <v>83</v>
      </c>
      <c r="AF225" s="127" t="s">
        <v>125</v>
      </c>
      <c r="AG225" s="95"/>
      <c r="AH225" s="95"/>
      <c r="AI225" s="95"/>
      <c r="AJ225" s="89">
        <f t="shared" si="66"/>
        <v>266314600.00999999</v>
      </c>
      <c r="AK225" s="89">
        <f t="shared" si="67"/>
        <v>134601392</v>
      </c>
      <c r="AL225" s="88">
        <f t="shared" si="75"/>
        <v>217</v>
      </c>
      <c r="AM225" s="100" t="s">
        <v>83</v>
      </c>
      <c r="AN225" s="127" t="s">
        <v>125</v>
      </c>
      <c r="AO225" s="95">
        <v>650000</v>
      </c>
      <c r="AP225" s="95">
        <v>137500</v>
      </c>
      <c r="AQ225" s="95"/>
      <c r="AR225" s="89">
        <f t="shared" si="68"/>
        <v>132225708.00999999</v>
      </c>
      <c r="AS225" s="96">
        <f t="shared" si="69"/>
        <v>152827341.31999999</v>
      </c>
      <c r="AT225" s="88">
        <f t="shared" si="76"/>
        <v>217</v>
      </c>
      <c r="AU225" s="100" t="s">
        <v>83</v>
      </c>
      <c r="AV225" s="127" t="s">
        <v>125</v>
      </c>
      <c r="AW225" s="95">
        <v>77</v>
      </c>
      <c r="AX225" s="95"/>
      <c r="AY225" s="89">
        <f t="shared" si="64"/>
        <v>77</v>
      </c>
      <c r="AZ225" s="95">
        <v>233216347.46000001</v>
      </c>
      <c r="BA225" s="95"/>
      <c r="BB225" s="95">
        <v>-99675163.140000001</v>
      </c>
      <c r="BC225" s="88">
        <f t="shared" si="77"/>
        <v>217</v>
      </c>
      <c r="BD225" s="100" t="s">
        <v>83</v>
      </c>
      <c r="BE225" s="127" t="s">
        <v>125</v>
      </c>
      <c r="BF225" s="95">
        <v>18485244</v>
      </c>
      <c r="BG225" s="89">
        <f t="shared" si="65"/>
        <v>-81189919.140000001</v>
      </c>
      <c r="BH225" s="95">
        <v>800836</v>
      </c>
      <c r="BI225" s="95"/>
      <c r="BJ225" s="97">
        <f t="shared" si="70"/>
        <v>152827264.31999999</v>
      </c>
      <c r="BK225" s="97">
        <f t="shared" si="71"/>
        <v>152827341.31999999</v>
      </c>
    </row>
    <row r="226" spans="1:63" ht="13.9" customHeight="1">
      <c r="A226" s="88">
        <f t="shared" si="78"/>
        <v>218</v>
      </c>
      <c r="B226" s="99"/>
      <c r="C226" s="100" t="s">
        <v>83</v>
      </c>
      <c r="D226" s="127" t="s">
        <v>126</v>
      </c>
      <c r="E226" s="91">
        <v>9059814</v>
      </c>
      <c r="F226" s="133" t="s">
        <v>77</v>
      </c>
      <c r="G226" s="99"/>
      <c r="H226" s="99"/>
      <c r="I226" s="95">
        <v>0</v>
      </c>
      <c r="J226" s="95">
        <v>513037622.26999998</v>
      </c>
      <c r="K226" s="142"/>
      <c r="L226" s="88">
        <f t="shared" si="72"/>
        <v>218</v>
      </c>
      <c r="M226" s="100" t="s">
        <v>83</v>
      </c>
      <c r="N226" s="127" t="s">
        <v>126</v>
      </c>
      <c r="O226" s="89">
        <f t="shared" si="63"/>
        <v>513037622.26999998</v>
      </c>
      <c r="P226" s="95"/>
      <c r="Q226" s="95">
        <v>6744610601</v>
      </c>
      <c r="R226" s="95">
        <v>3091066002.7600002</v>
      </c>
      <c r="S226" s="95">
        <v>3076586164.6999998</v>
      </c>
      <c r="T226" s="95">
        <v>1506896050.5899999</v>
      </c>
      <c r="U226" s="88">
        <f t="shared" si="73"/>
        <v>218</v>
      </c>
      <c r="V226" s="100" t="s">
        <v>83</v>
      </c>
      <c r="W226" s="127" t="s">
        <v>126</v>
      </c>
      <c r="X226" s="95">
        <v>242738586</v>
      </c>
      <c r="Y226" s="95">
        <v>126975221.75</v>
      </c>
      <c r="Z226" s="95">
        <v>185579648.66</v>
      </c>
      <c r="AA226" s="95">
        <v>114452267.73999999</v>
      </c>
      <c r="AB226" s="95"/>
      <c r="AC226" s="95">
        <v>405000</v>
      </c>
      <c r="AD226" s="88">
        <f t="shared" si="74"/>
        <v>218</v>
      </c>
      <c r="AE226" s="100" t="s">
        <v>83</v>
      </c>
      <c r="AF226" s="127" t="s">
        <v>126</v>
      </c>
      <c r="AG226" s="95"/>
      <c r="AH226" s="95">
        <f>202268121+33308292</f>
        <v>235576413</v>
      </c>
      <c r="AI226" s="95">
        <v>102163087.06</v>
      </c>
      <c r="AJ226" s="89">
        <f t="shared" si="66"/>
        <v>10485496413.360001</v>
      </c>
      <c r="AK226" s="89">
        <f t="shared" si="67"/>
        <v>4941552629.9000006</v>
      </c>
      <c r="AL226" s="88">
        <f t="shared" si="75"/>
        <v>218</v>
      </c>
      <c r="AM226" s="100" t="s">
        <v>83</v>
      </c>
      <c r="AN226" s="127" t="s">
        <v>126</v>
      </c>
      <c r="AO226" s="95">
        <v>72225000</v>
      </c>
      <c r="AP226" s="95">
        <v>72225000</v>
      </c>
      <c r="AQ226" s="95"/>
      <c r="AR226" s="89">
        <f t="shared" si="68"/>
        <v>5543943783.46</v>
      </c>
      <c r="AS226" s="96">
        <f t="shared" si="69"/>
        <v>6056981405.7299995</v>
      </c>
      <c r="AT226" s="88">
        <f t="shared" si="76"/>
        <v>218</v>
      </c>
      <c r="AU226" s="100" t="s">
        <v>83</v>
      </c>
      <c r="AV226" s="127" t="s">
        <v>126</v>
      </c>
      <c r="AW226" s="95">
        <v>0</v>
      </c>
      <c r="AX226" s="95"/>
      <c r="AY226" s="89">
        <f t="shared" si="64"/>
        <v>0</v>
      </c>
      <c r="AZ226" s="95">
        <v>3607148801.4200001</v>
      </c>
      <c r="BA226" s="95"/>
      <c r="BB226" s="95">
        <v>-528931796.19</v>
      </c>
      <c r="BC226" s="88">
        <f t="shared" si="77"/>
        <v>218</v>
      </c>
      <c r="BD226" s="100" t="s">
        <v>83</v>
      </c>
      <c r="BE226" s="127" t="s">
        <v>126</v>
      </c>
      <c r="BF226" s="95">
        <v>1307127322.5</v>
      </c>
      <c r="BG226" s="89">
        <f t="shared" si="65"/>
        <v>778195526.30999994</v>
      </c>
      <c r="BH226" s="95">
        <v>1671637078</v>
      </c>
      <c r="BI226" s="95"/>
      <c r="BJ226" s="97">
        <f t="shared" si="70"/>
        <v>6056981405.7299995</v>
      </c>
      <c r="BK226" s="97">
        <f t="shared" si="71"/>
        <v>6056981405.7299995</v>
      </c>
    </row>
    <row r="227" spans="1:63" ht="13.9" customHeight="1">
      <c r="A227" s="88">
        <f t="shared" si="78"/>
        <v>219</v>
      </c>
      <c r="B227" s="99"/>
      <c r="C227" s="100" t="s">
        <v>83</v>
      </c>
      <c r="D227" s="127" t="s">
        <v>88</v>
      </c>
      <c r="E227" s="91">
        <v>3864502</v>
      </c>
      <c r="F227" s="133" t="s">
        <v>158</v>
      </c>
      <c r="G227" s="99"/>
      <c r="H227" s="99"/>
      <c r="I227" s="95">
        <v>0</v>
      </c>
      <c r="J227" s="95"/>
      <c r="K227" s="142"/>
      <c r="L227" s="88">
        <f t="shared" si="72"/>
        <v>219</v>
      </c>
      <c r="M227" s="100" t="s">
        <v>83</v>
      </c>
      <c r="N227" s="127" t="s">
        <v>88</v>
      </c>
      <c r="O227" s="89">
        <f t="shared" ref="O227" si="103">SUM(G227:K227)</f>
        <v>0</v>
      </c>
      <c r="P227" s="95"/>
      <c r="Q227" s="95"/>
      <c r="R227" s="95"/>
      <c r="S227" s="95"/>
      <c r="T227" s="95"/>
      <c r="U227" s="88">
        <f t="shared" si="73"/>
        <v>219</v>
      </c>
      <c r="V227" s="100" t="s">
        <v>83</v>
      </c>
      <c r="W227" s="127" t="s">
        <v>88</v>
      </c>
      <c r="X227" s="95"/>
      <c r="Y227" s="95"/>
      <c r="Z227" s="95"/>
      <c r="AA227" s="95"/>
      <c r="AB227" s="95"/>
      <c r="AC227" s="95"/>
      <c r="AD227" s="88">
        <f t="shared" si="74"/>
        <v>219</v>
      </c>
      <c r="AE227" s="100" t="s">
        <v>83</v>
      </c>
      <c r="AF227" s="127" t="s">
        <v>88</v>
      </c>
      <c r="AG227" s="95"/>
      <c r="AH227" s="95"/>
      <c r="AI227" s="95"/>
      <c r="AJ227" s="89"/>
      <c r="AK227" s="89"/>
      <c r="AL227" s="88">
        <f t="shared" si="75"/>
        <v>219</v>
      </c>
      <c r="AM227" s="100" t="s">
        <v>83</v>
      </c>
      <c r="AN227" s="127" t="s">
        <v>88</v>
      </c>
      <c r="AO227" s="95"/>
      <c r="AP227" s="95"/>
      <c r="AQ227" s="95"/>
      <c r="AR227" s="89">
        <f t="shared" ref="AR227" si="104">AJ227-AK227+AO227-AP227+AQ227</f>
        <v>0</v>
      </c>
      <c r="AS227" s="96"/>
      <c r="AT227" s="88">
        <f t="shared" si="76"/>
        <v>219</v>
      </c>
      <c r="AU227" s="100" t="s">
        <v>83</v>
      </c>
      <c r="AV227" s="127" t="s">
        <v>88</v>
      </c>
      <c r="AW227" s="95"/>
      <c r="AX227" s="95"/>
      <c r="AY227" s="89">
        <f t="shared" ref="AY227" si="105">AW227+AX227</f>
        <v>0</v>
      </c>
      <c r="AZ227" s="95"/>
      <c r="BA227" s="95"/>
      <c r="BB227" s="95">
        <v>18313641.75</v>
      </c>
      <c r="BC227" s="88">
        <f t="shared" si="77"/>
        <v>219</v>
      </c>
      <c r="BD227" s="100" t="s">
        <v>83</v>
      </c>
      <c r="BE227" s="127" t="s">
        <v>88</v>
      </c>
      <c r="BF227" s="95">
        <v>-18313641.75</v>
      </c>
      <c r="BG227" s="89">
        <f t="shared" ref="BG227" si="106">BB227+BF227</f>
        <v>0</v>
      </c>
      <c r="BH227" s="95"/>
      <c r="BI227" s="95"/>
      <c r="BJ227" s="97">
        <f t="shared" ref="BJ227" si="107">AZ227+BA227+BG227+BH227+BI227</f>
        <v>0</v>
      </c>
      <c r="BK227" s="97">
        <f t="shared" ref="BK227" si="108">BJ227+AY227</f>
        <v>0</v>
      </c>
    </row>
    <row r="228" spans="1:63" ht="13.9" customHeight="1">
      <c r="A228" s="88">
        <f t="shared" si="78"/>
        <v>220</v>
      </c>
      <c r="B228" s="99"/>
      <c r="C228" s="100" t="s">
        <v>83</v>
      </c>
      <c r="D228" s="127" t="s">
        <v>132</v>
      </c>
      <c r="E228" s="91">
        <v>9062149</v>
      </c>
      <c r="F228" s="133" t="s">
        <v>133</v>
      </c>
      <c r="G228" s="146">
        <v>200000</v>
      </c>
      <c r="H228" s="146"/>
      <c r="I228" s="145"/>
      <c r="J228" s="147">
        <v>12276712.77</v>
      </c>
      <c r="K228" s="145"/>
      <c r="L228" s="88">
        <f t="shared" si="72"/>
        <v>220</v>
      </c>
      <c r="M228" s="100" t="s">
        <v>83</v>
      </c>
      <c r="N228" s="127" t="s">
        <v>132</v>
      </c>
      <c r="O228" s="89">
        <f t="shared" si="63"/>
        <v>12476712.77</v>
      </c>
      <c r="P228" s="95"/>
      <c r="Q228" s="95">
        <v>1237225663</v>
      </c>
      <c r="R228" s="95">
        <v>142725557.90000001</v>
      </c>
      <c r="S228" s="95">
        <v>179933594.47999999</v>
      </c>
      <c r="T228" s="95">
        <v>117768734.98</v>
      </c>
      <c r="U228" s="88">
        <f t="shared" si="73"/>
        <v>220</v>
      </c>
      <c r="V228" s="100" t="s">
        <v>83</v>
      </c>
      <c r="W228" s="127" t="s">
        <v>132</v>
      </c>
      <c r="X228" s="95">
        <v>130445660.06</v>
      </c>
      <c r="Y228" s="95">
        <v>119177421.16</v>
      </c>
      <c r="Z228" s="95">
        <v>18459700</v>
      </c>
      <c r="AA228" s="95">
        <v>11625711.789999999</v>
      </c>
      <c r="AB228" s="95"/>
      <c r="AC228" s="95"/>
      <c r="AD228" s="88">
        <f t="shared" si="74"/>
        <v>220</v>
      </c>
      <c r="AE228" s="100" t="s">
        <v>83</v>
      </c>
      <c r="AF228" s="127" t="s">
        <v>132</v>
      </c>
      <c r="AG228" s="95"/>
      <c r="AH228" s="95"/>
      <c r="AI228" s="95"/>
      <c r="AJ228" s="89">
        <f t="shared" si="66"/>
        <v>1566064617.54</v>
      </c>
      <c r="AK228" s="89">
        <f t="shared" si="67"/>
        <v>391297425.82999998</v>
      </c>
      <c r="AL228" s="88">
        <f t="shared" si="75"/>
        <v>220</v>
      </c>
      <c r="AM228" s="100" t="s">
        <v>83</v>
      </c>
      <c r="AN228" s="127" t="s">
        <v>132</v>
      </c>
      <c r="AO228" s="95">
        <v>120000</v>
      </c>
      <c r="AP228" s="95">
        <v>81796.3</v>
      </c>
      <c r="AQ228" s="95"/>
      <c r="AR228" s="89">
        <f t="shared" si="68"/>
        <v>1174805395.4100001</v>
      </c>
      <c r="AS228" s="96">
        <f t="shared" si="69"/>
        <v>1187282108.1800001</v>
      </c>
      <c r="AT228" s="88">
        <f t="shared" si="76"/>
        <v>220</v>
      </c>
      <c r="AU228" s="100" t="s">
        <v>83</v>
      </c>
      <c r="AV228" s="127" t="s">
        <v>132</v>
      </c>
      <c r="AW228" s="95"/>
      <c r="AX228" s="95"/>
      <c r="AY228" s="89">
        <f t="shared" si="64"/>
        <v>0</v>
      </c>
      <c r="AZ228" s="95">
        <v>180200727.71000001</v>
      </c>
      <c r="BA228" s="95"/>
      <c r="BB228" s="95">
        <v>470980351.44</v>
      </c>
      <c r="BC228" s="88">
        <f t="shared" si="77"/>
        <v>220</v>
      </c>
      <c r="BD228" s="100" t="s">
        <v>83</v>
      </c>
      <c r="BE228" s="127" t="s">
        <v>132</v>
      </c>
      <c r="BF228" s="95">
        <v>-52174451.020000003</v>
      </c>
      <c r="BG228" s="89">
        <f t="shared" si="65"/>
        <v>418805900.42000002</v>
      </c>
      <c r="BH228" s="95">
        <v>588275480.04999995</v>
      </c>
      <c r="BI228" s="95"/>
      <c r="BJ228" s="97">
        <f t="shared" si="70"/>
        <v>1187282108.1799998</v>
      </c>
      <c r="BK228" s="97">
        <f t="shared" si="71"/>
        <v>1187282108.1799998</v>
      </c>
    </row>
    <row r="229" spans="1:63" ht="13.9" customHeight="1">
      <c r="A229" s="88">
        <f t="shared" si="78"/>
        <v>221</v>
      </c>
      <c r="B229" s="99"/>
      <c r="C229" s="100" t="s">
        <v>83</v>
      </c>
      <c r="D229" s="127" t="s">
        <v>134</v>
      </c>
      <c r="E229" s="91">
        <v>9060634</v>
      </c>
      <c r="F229" s="105" t="s">
        <v>135</v>
      </c>
      <c r="G229" s="99"/>
      <c r="H229" s="99"/>
      <c r="I229" s="95">
        <v>6141926</v>
      </c>
      <c r="J229" s="95">
        <v>998327605.03999996</v>
      </c>
      <c r="K229" s="142"/>
      <c r="L229" s="88">
        <f t="shared" si="72"/>
        <v>221</v>
      </c>
      <c r="M229" s="100" t="s">
        <v>83</v>
      </c>
      <c r="N229" s="127" t="s">
        <v>134</v>
      </c>
      <c r="O229" s="89">
        <f t="shared" si="63"/>
        <v>1004469531.04</v>
      </c>
      <c r="P229" s="142"/>
      <c r="Q229" s="95">
        <v>565252638</v>
      </c>
      <c r="R229" s="95">
        <v>265459263.87</v>
      </c>
      <c r="S229" s="95">
        <v>816412426.47000003</v>
      </c>
      <c r="T229" s="95">
        <v>373097022.10000002</v>
      </c>
      <c r="U229" s="88">
        <f t="shared" si="73"/>
        <v>221</v>
      </c>
      <c r="V229" s="100" t="s">
        <v>83</v>
      </c>
      <c r="W229" s="127" t="s">
        <v>134</v>
      </c>
      <c r="X229" s="95">
        <v>289288066.81999999</v>
      </c>
      <c r="Y229" s="95">
        <v>198968158.52000001</v>
      </c>
      <c r="Z229" s="95">
        <v>17821109.800000001</v>
      </c>
      <c r="AA229" s="95">
        <v>15953127.439999999</v>
      </c>
      <c r="AB229" s="143"/>
      <c r="AC229" s="143"/>
      <c r="AD229" s="88">
        <f t="shared" si="74"/>
        <v>221</v>
      </c>
      <c r="AE229" s="100" t="s">
        <v>83</v>
      </c>
      <c r="AF229" s="127" t="s">
        <v>134</v>
      </c>
      <c r="AG229" s="142"/>
      <c r="AH229" s="95">
        <v>28800</v>
      </c>
      <c r="AI229" s="95">
        <v>28800</v>
      </c>
      <c r="AJ229" s="89">
        <f t="shared" si="66"/>
        <v>1688803041.0899999</v>
      </c>
      <c r="AK229" s="89">
        <f t="shared" si="67"/>
        <v>853506371.93000007</v>
      </c>
      <c r="AL229" s="88">
        <f t="shared" si="75"/>
        <v>221</v>
      </c>
      <c r="AM229" s="100" t="s">
        <v>83</v>
      </c>
      <c r="AN229" s="127" t="s">
        <v>134</v>
      </c>
      <c r="AO229" s="95">
        <v>2197091</v>
      </c>
      <c r="AP229" s="95">
        <v>1963340.77</v>
      </c>
      <c r="AQ229" s="142"/>
      <c r="AR229" s="89">
        <f t="shared" si="68"/>
        <v>835530419.38999987</v>
      </c>
      <c r="AS229" s="96">
        <f t="shared" si="69"/>
        <v>1839999950.4299998</v>
      </c>
      <c r="AT229" s="88">
        <f t="shared" si="76"/>
        <v>221</v>
      </c>
      <c r="AU229" s="100" t="s">
        <v>83</v>
      </c>
      <c r="AV229" s="127" t="s">
        <v>134</v>
      </c>
      <c r="AW229" s="95">
        <v>4712658</v>
      </c>
      <c r="AX229" s="143"/>
      <c r="AY229" s="89">
        <f t="shared" si="64"/>
        <v>4712658</v>
      </c>
      <c r="AZ229" s="95">
        <v>719293123.24000001</v>
      </c>
      <c r="BA229" s="142"/>
      <c r="BB229" s="95">
        <v>848772950.88999999</v>
      </c>
      <c r="BC229" s="88">
        <f t="shared" si="77"/>
        <v>221</v>
      </c>
      <c r="BD229" s="100" t="s">
        <v>83</v>
      </c>
      <c r="BE229" s="127" t="s">
        <v>134</v>
      </c>
      <c r="BF229" s="95">
        <v>237458118.30000001</v>
      </c>
      <c r="BG229" s="89">
        <f t="shared" si="65"/>
        <v>1086231069.1900001</v>
      </c>
      <c r="BH229" s="95">
        <v>29763100</v>
      </c>
      <c r="BI229" s="142"/>
      <c r="BJ229" s="97">
        <f t="shared" si="70"/>
        <v>1835287292.4300001</v>
      </c>
      <c r="BK229" s="97">
        <f t="shared" si="71"/>
        <v>1839999950.4300001</v>
      </c>
    </row>
    <row r="230" spans="1:63" ht="13.9" customHeight="1">
      <c r="A230" s="88">
        <f t="shared" si="78"/>
        <v>222</v>
      </c>
      <c r="B230" s="99"/>
      <c r="C230" s="100" t="s">
        <v>83</v>
      </c>
      <c r="D230" s="127" t="s">
        <v>235</v>
      </c>
      <c r="E230" s="91">
        <v>9061932</v>
      </c>
      <c r="F230" s="92" t="s">
        <v>158</v>
      </c>
      <c r="G230" s="94"/>
      <c r="H230" s="94"/>
      <c r="I230" s="95">
        <v>73270.62</v>
      </c>
      <c r="J230" s="95">
        <v>35147745.5</v>
      </c>
      <c r="K230" s="95"/>
      <c r="L230" s="88">
        <f t="shared" si="72"/>
        <v>222</v>
      </c>
      <c r="M230" s="100" t="s">
        <v>83</v>
      </c>
      <c r="N230" s="127" t="s">
        <v>235</v>
      </c>
      <c r="O230" s="89">
        <f t="shared" si="63"/>
        <v>35221016.119999997</v>
      </c>
      <c r="P230" s="95"/>
      <c r="Q230" s="95">
        <v>10000000</v>
      </c>
      <c r="R230" s="95">
        <v>5000000.4000000004</v>
      </c>
      <c r="S230" s="95">
        <v>57829710</v>
      </c>
      <c r="T230" s="95">
        <v>40592980.740000002</v>
      </c>
      <c r="U230" s="88">
        <f t="shared" si="73"/>
        <v>222</v>
      </c>
      <c r="V230" s="100" t="s">
        <v>83</v>
      </c>
      <c r="W230" s="127" t="s">
        <v>235</v>
      </c>
      <c r="X230" s="95">
        <v>112405505</v>
      </c>
      <c r="Y230" s="95">
        <v>74271176.219999999</v>
      </c>
      <c r="Z230" s="95">
        <v>9785294</v>
      </c>
      <c r="AA230" s="95">
        <v>6157300.5800000001</v>
      </c>
      <c r="AB230" s="95"/>
      <c r="AC230" s="95"/>
      <c r="AD230" s="88">
        <f t="shared" si="74"/>
        <v>222</v>
      </c>
      <c r="AE230" s="100" t="s">
        <v>83</v>
      </c>
      <c r="AF230" s="127" t="s">
        <v>235</v>
      </c>
      <c r="AG230" s="95"/>
      <c r="AH230" s="95">
        <v>88111505.340000004</v>
      </c>
      <c r="AI230" s="95">
        <v>81903331.670000002</v>
      </c>
      <c r="AJ230" s="89">
        <f t="shared" si="66"/>
        <v>278132014.34000003</v>
      </c>
      <c r="AK230" s="89">
        <f t="shared" si="67"/>
        <v>207924789.61000001</v>
      </c>
      <c r="AL230" s="88">
        <f t="shared" si="75"/>
        <v>222</v>
      </c>
      <c r="AM230" s="100" t="s">
        <v>83</v>
      </c>
      <c r="AN230" s="127" t="s">
        <v>235</v>
      </c>
      <c r="AO230" s="95">
        <f>295000+10560000</f>
        <v>10855000</v>
      </c>
      <c r="AP230" s="95">
        <v>1351000</v>
      </c>
      <c r="AQ230" s="95"/>
      <c r="AR230" s="89">
        <f t="shared" si="68"/>
        <v>79711224.730000019</v>
      </c>
      <c r="AS230" s="96">
        <f t="shared" si="69"/>
        <v>114932240.85000002</v>
      </c>
      <c r="AT230" s="88">
        <f t="shared" si="76"/>
        <v>222</v>
      </c>
      <c r="AU230" s="100" t="s">
        <v>83</v>
      </c>
      <c r="AV230" s="127" t="s">
        <v>235</v>
      </c>
      <c r="AW230" s="95">
        <v>1397615.3</v>
      </c>
      <c r="AX230" s="95"/>
      <c r="AY230" s="89">
        <f t="shared" si="64"/>
        <v>1397615.3</v>
      </c>
      <c r="AZ230" s="95">
        <v>84688307</v>
      </c>
      <c r="BA230" s="95"/>
      <c r="BB230" s="95">
        <v>62817611.729999997</v>
      </c>
      <c r="BC230" s="88">
        <f t="shared" si="77"/>
        <v>222</v>
      </c>
      <c r="BD230" s="100" t="s">
        <v>83</v>
      </c>
      <c r="BE230" s="127" t="s">
        <v>235</v>
      </c>
      <c r="BF230" s="95">
        <v>-36558886.030000001</v>
      </c>
      <c r="BG230" s="89">
        <f t="shared" si="65"/>
        <v>26258725.699999996</v>
      </c>
      <c r="BH230" s="95">
        <v>2587592.85</v>
      </c>
      <c r="BI230" s="95"/>
      <c r="BJ230" s="97">
        <f t="shared" si="70"/>
        <v>113534625.54999998</v>
      </c>
      <c r="BK230" s="97">
        <f t="shared" si="71"/>
        <v>114932240.84999998</v>
      </c>
    </row>
    <row r="231" spans="1:63" ht="13.9" customHeight="1">
      <c r="A231" s="88">
        <f t="shared" si="78"/>
        <v>223</v>
      </c>
      <c r="B231" s="99"/>
      <c r="C231" s="100" t="s">
        <v>83</v>
      </c>
      <c r="D231" s="102" t="s">
        <v>146</v>
      </c>
      <c r="E231" s="91">
        <v>1053329</v>
      </c>
      <c r="F231" s="92" t="s">
        <v>158</v>
      </c>
      <c r="G231" s="94"/>
      <c r="H231" s="94"/>
      <c r="I231" s="95"/>
      <c r="J231" s="95"/>
      <c r="K231" s="95"/>
      <c r="L231" s="88">
        <f t="shared" si="72"/>
        <v>223</v>
      </c>
      <c r="M231" s="100" t="s">
        <v>83</v>
      </c>
      <c r="N231" s="102" t="s">
        <v>146</v>
      </c>
      <c r="O231" s="89">
        <f t="shared" si="63"/>
        <v>0</v>
      </c>
      <c r="P231" s="95"/>
      <c r="Q231" s="95"/>
      <c r="R231" s="95"/>
      <c r="S231" s="95"/>
      <c r="T231" s="95"/>
      <c r="U231" s="88">
        <f t="shared" si="73"/>
        <v>223</v>
      </c>
      <c r="V231" s="100" t="s">
        <v>83</v>
      </c>
      <c r="W231" s="102" t="s">
        <v>146</v>
      </c>
      <c r="X231" s="95"/>
      <c r="Y231" s="95"/>
      <c r="Z231" s="95"/>
      <c r="AA231" s="95"/>
      <c r="AB231" s="95"/>
      <c r="AC231" s="95"/>
      <c r="AD231" s="88">
        <f t="shared" si="74"/>
        <v>223</v>
      </c>
      <c r="AE231" s="100" t="s">
        <v>83</v>
      </c>
      <c r="AF231" s="102" t="s">
        <v>146</v>
      </c>
      <c r="AG231" s="95"/>
      <c r="AH231" s="95"/>
      <c r="AI231" s="95"/>
      <c r="AJ231" s="89">
        <f t="shared" si="66"/>
        <v>0</v>
      </c>
      <c r="AK231" s="89">
        <f t="shared" si="67"/>
        <v>0</v>
      </c>
      <c r="AL231" s="88">
        <f t="shared" si="75"/>
        <v>223</v>
      </c>
      <c r="AM231" s="100" t="s">
        <v>83</v>
      </c>
      <c r="AN231" s="102" t="s">
        <v>146</v>
      </c>
      <c r="AO231" s="95"/>
      <c r="AP231" s="95"/>
      <c r="AQ231" s="95"/>
      <c r="AR231" s="89">
        <f t="shared" si="68"/>
        <v>0</v>
      </c>
      <c r="AS231" s="96">
        <f t="shared" si="69"/>
        <v>0</v>
      </c>
      <c r="AT231" s="88">
        <f t="shared" si="76"/>
        <v>223</v>
      </c>
      <c r="AU231" s="100" t="s">
        <v>83</v>
      </c>
      <c r="AV231" s="102" t="s">
        <v>146</v>
      </c>
      <c r="AW231" s="95"/>
      <c r="AX231" s="95"/>
      <c r="AY231" s="89">
        <f t="shared" si="64"/>
        <v>0</v>
      </c>
      <c r="AZ231" s="95"/>
      <c r="BA231" s="95"/>
      <c r="BB231" s="95">
        <v>28864918</v>
      </c>
      <c r="BC231" s="88">
        <f t="shared" si="77"/>
        <v>223</v>
      </c>
      <c r="BD231" s="100" t="s">
        <v>83</v>
      </c>
      <c r="BE231" s="102" t="s">
        <v>146</v>
      </c>
      <c r="BF231" s="95">
        <v>-28864918</v>
      </c>
      <c r="BG231" s="89">
        <f t="shared" si="65"/>
        <v>0</v>
      </c>
      <c r="BH231" s="95"/>
      <c r="BI231" s="95"/>
      <c r="BJ231" s="97">
        <f t="shared" si="70"/>
        <v>0</v>
      </c>
      <c r="BK231" s="97">
        <f t="shared" si="71"/>
        <v>0</v>
      </c>
    </row>
    <row r="232" spans="1:63" ht="13.9" customHeight="1">
      <c r="A232" s="88">
        <f t="shared" si="78"/>
        <v>224</v>
      </c>
      <c r="B232" s="99"/>
      <c r="C232" s="100" t="s">
        <v>83</v>
      </c>
      <c r="D232" s="102" t="s">
        <v>236</v>
      </c>
      <c r="E232" s="91">
        <v>1053329</v>
      </c>
      <c r="F232" s="92" t="s">
        <v>158</v>
      </c>
      <c r="G232" s="94">
        <v>65106</v>
      </c>
      <c r="H232" s="94"/>
      <c r="I232" s="95"/>
      <c r="J232" s="95">
        <v>5700000</v>
      </c>
      <c r="K232" s="95"/>
      <c r="L232" s="88">
        <f t="shared" si="72"/>
        <v>224</v>
      </c>
      <c r="M232" s="100" t="s">
        <v>83</v>
      </c>
      <c r="N232" s="102" t="s">
        <v>236</v>
      </c>
      <c r="O232" s="89">
        <f t="shared" si="63"/>
        <v>5765106</v>
      </c>
      <c r="P232" s="95"/>
      <c r="Q232" s="95"/>
      <c r="R232" s="95"/>
      <c r="S232" s="95"/>
      <c r="T232" s="95"/>
      <c r="U232" s="88">
        <f t="shared" si="73"/>
        <v>224</v>
      </c>
      <c r="V232" s="100" t="s">
        <v>83</v>
      </c>
      <c r="W232" s="102" t="s">
        <v>236</v>
      </c>
      <c r="X232" s="95"/>
      <c r="Y232" s="95"/>
      <c r="Z232" s="95">
        <v>19624564</v>
      </c>
      <c r="AA232" s="95">
        <v>1205741</v>
      </c>
      <c r="AB232" s="95"/>
      <c r="AC232" s="95"/>
      <c r="AD232" s="88">
        <f t="shared" si="74"/>
        <v>224</v>
      </c>
      <c r="AE232" s="100" t="s">
        <v>83</v>
      </c>
      <c r="AF232" s="102" t="s">
        <v>236</v>
      </c>
      <c r="AG232" s="95"/>
      <c r="AH232" s="95">
        <v>6000000</v>
      </c>
      <c r="AI232" s="95"/>
      <c r="AJ232" s="89">
        <f t="shared" ref="AJ232" si="109">Q232+S232+X232+Z232+AB232+AC232+AG232+AH232</f>
        <v>25624564</v>
      </c>
      <c r="AK232" s="89">
        <f t="shared" ref="AK232" si="110">R232+T232+Y232+AA232+AI232</f>
        <v>1205741</v>
      </c>
      <c r="AL232" s="88">
        <f t="shared" si="75"/>
        <v>224</v>
      </c>
      <c r="AM232" s="100" t="s">
        <v>83</v>
      </c>
      <c r="AN232" s="102" t="s">
        <v>236</v>
      </c>
      <c r="AO232" s="95"/>
      <c r="AP232" s="95"/>
      <c r="AQ232" s="95"/>
      <c r="AR232" s="89">
        <f t="shared" ref="AR232" si="111">AJ232-AK232+AO232-AP232+AQ232</f>
        <v>24418823</v>
      </c>
      <c r="AS232" s="96">
        <f t="shared" ref="AS232" si="112">AR232+O232</f>
        <v>30183929</v>
      </c>
      <c r="AT232" s="88">
        <f t="shared" si="76"/>
        <v>224</v>
      </c>
      <c r="AU232" s="100" t="s">
        <v>83</v>
      </c>
      <c r="AV232" s="102" t="s">
        <v>236</v>
      </c>
      <c r="AW232" s="95">
        <v>1376115</v>
      </c>
      <c r="AX232" s="95"/>
      <c r="AY232" s="89">
        <f t="shared" si="64"/>
        <v>1376115</v>
      </c>
      <c r="AZ232" s="95">
        <v>38528119</v>
      </c>
      <c r="BA232" s="95"/>
      <c r="BB232" s="95">
        <v>-38528119</v>
      </c>
      <c r="BC232" s="88">
        <f t="shared" si="77"/>
        <v>224</v>
      </c>
      <c r="BD232" s="100" t="s">
        <v>83</v>
      </c>
      <c r="BE232" s="102" t="s">
        <v>236</v>
      </c>
      <c r="BF232" s="95">
        <v>28807814</v>
      </c>
      <c r="BG232" s="89">
        <f t="shared" si="65"/>
        <v>-9720305</v>
      </c>
      <c r="BH232" s="95"/>
      <c r="BI232" s="95"/>
      <c r="BJ232" s="97">
        <f t="shared" ref="BJ232" si="113">AZ232+BA232+BG232+BH232+BI232</f>
        <v>28807814</v>
      </c>
      <c r="BK232" s="97">
        <f t="shared" ref="BK232" si="114">BJ232+AY232</f>
        <v>30183929</v>
      </c>
    </row>
    <row r="233" spans="1:63" ht="13.9" customHeight="1">
      <c r="A233" s="88">
        <f t="shared" si="78"/>
        <v>225</v>
      </c>
      <c r="B233" s="99"/>
      <c r="C233" s="100" t="s">
        <v>83</v>
      </c>
      <c r="D233" s="127" t="s">
        <v>147</v>
      </c>
      <c r="E233" s="91">
        <v>9058966</v>
      </c>
      <c r="F233" s="92" t="s">
        <v>158</v>
      </c>
      <c r="G233" s="94">
        <v>50</v>
      </c>
      <c r="H233" s="94"/>
      <c r="I233" s="95"/>
      <c r="J233" s="95">
        <v>2626996</v>
      </c>
      <c r="K233" s="95"/>
      <c r="L233" s="88">
        <f t="shared" si="72"/>
        <v>225</v>
      </c>
      <c r="M233" s="100" t="s">
        <v>83</v>
      </c>
      <c r="N233" s="127" t="s">
        <v>147</v>
      </c>
      <c r="O233" s="89">
        <f t="shared" si="63"/>
        <v>2627046</v>
      </c>
      <c r="P233" s="95"/>
      <c r="Q233" s="95">
        <v>783042560</v>
      </c>
      <c r="R233" s="95">
        <v>344129914.11000001</v>
      </c>
      <c r="S233" s="95">
        <v>38439894.719999999</v>
      </c>
      <c r="T233" s="95">
        <v>31682932.100000001</v>
      </c>
      <c r="U233" s="88">
        <f t="shared" si="73"/>
        <v>225</v>
      </c>
      <c r="V233" s="100" t="s">
        <v>83</v>
      </c>
      <c r="W233" s="127" t="s">
        <v>147</v>
      </c>
      <c r="X233" s="95">
        <v>21500000</v>
      </c>
      <c r="Y233" s="95">
        <v>20006944.370000001</v>
      </c>
      <c r="Z233" s="95">
        <v>32616196.530000001</v>
      </c>
      <c r="AA233" s="95">
        <v>26959795.379999999</v>
      </c>
      <c r="AB233" s="95"/>
      <c r="AC233" s="95">
        <v>51420914.659999996</v>
      </c>
      <c r="AD233" s="88">
        <f t="shared" si="74"/>
        <v>225</v>
      </c>
      <c r="AE233" s="100" t="s">
        <v>83</v>
      </c>
      <c r="AF233" s="127" t="s">
        <v>147</v>
      </c>
      <c r="AG233" s="95"/>
      <c r="AH233" s="95">
        <v>4908360</v>
      </c>
      <c r="AI233" s="95">
        <v>3040779.97</v>
      </c>
      <c r="AJ233" s="89">
        <f t="shared" si="66"/>
        <v>931927925.90999997</v>
      </c>
      <c r="AK233" s="89">
        <f t="shared" si="67"/>
        <v>425820365.93000007</v>
      </c>
      <c r="AL233" s="88">
        <f t="shared" si="75"/>
        <v>225</v>
      </c>
      <c r="AM233" s="100" t="s">
        <v>83</v>
      </c>
      <c r="AN233" s="127" t="s">
        <v>147</v>
      </c>
      <c r="AO233" s="95">
        <v>4600000</v>
      </c>
      <c r="AP233" s="95">
        <v>3634715.24</v>
      </c>
      <c r="AQ233" s="95"/>
      <c r="AR233" s="89">
        <f t="shared" si="68"/>
        <v>507072844.73999989</v>
      </c>
      <c r="AS233" s="96">
        <f t="shared" si="69"/>
        <v>509699890.73999989</v>
      </c>
      <c r="AT233" s="88">
        <f t="shared" si="76"/>
        <v>225</v>
      </c>
      <c r="AU233" s="100" t="s">
        <v>83</v>
      </c>
      <c r="AV233" s="127" t="s">
        <v>147</v>
      </c>
      <c r="AW233" s="95">
        <v>417614.79</v>
      </c>
      <c r="AX233" s="95"/>
      <c r="AY233" s="89">
        <f t="shared" si="64"/>
        <v>417614.79</v>
      </c>
      <c r="AZ233" s="95">
        <v>347282784.22000003</v>
      </c>
      <c r="BA233" s="95"/>
      <c r="BB233" s="95">
        <v>-206462597.63</v>
      </c>
      <c r="BC233" s="88">
        <f t="shared" si="77"/>
        <v>225</v>
      </c>
      <c r="BD233" s="100" t="s">
        <v>83</v>
      </c>
      <c r="BE233" s="127" t="s">
        <v>147</v>
      </c>
      <c r="BF233" s="95">
        <v>-9732482.6999999993</v>
      </c>
      <c r="BG233" s="89">
        <f t="shared" si="65"/>
        <v>-216195080.32999998</v>
      </c>
      <c r="BH233" s="95">
        <v>378194572.06</v>
      </c>
      <c r="BI233" s="95"/>
      <c r="BJ233" s="97">
        <f t="shared" si="70"/>
        <v>509282275.95000005</v>
      </c>
      <c r="BK233" s="97">
        <f t="shared" si="71"/>
        <v>509699890.74000007</v>
      </c>
    </row>
    <row r="234" spans="1:63" ht="13.9" customHeight="1">
      <c r="A234" s="88">
        <f t="shared" si="78"/>
        <v>226</v>
      </c>
      <c r="B234" s="99"/>
      <c r="C234" s="100" t="s">
        <v>83</v>
      </c>
      <c r="D234" s="127" t="s">
        <v>148</v>
      </c>
      <c r="E234" s="91">
        <v>9061282</v>
      </c>
      <c r="F234" s="133" t="s">
        <v>149</v>
      </c>
      <c r="G234" s="94"/>
      <c r="H234" s="94"/>
      <c r="I234" s="95">
        <v>330390.53999999998</v>
      </c>
      <c r="J234" s="95">
        <v>247915682.16</v>
      </c>
      <c r="K234" s="95"/>
      <c r="L234" s="88">
        <f t="shared" si="72"/>
        <v>226</v>
      </c>
      <c r="M234" s="100" t="s">
        <v>83</v>
      </c>
      <c r="N234" s="127" t="s">
        <v>148</v>
      </c>
      <c r="O234" s="89">
        <f t="shared" si="63"/>
        <v>248246072.69999999</v>
      </c>
      <c r="P234" s="95"/>
      <c r="Q234" s="95">
        <v>2085031826</v>
      </c>
      <c r="R234" s="95">
        <v>982954466.03999996</v>
      </c>
      <c r="S234" s="95">
        <v>469224133.16000003</v>
      </c>
      <c r="T234" s="95">
        <v>255601357.41999999</v>
      </c>
      <c r="U234" s="88">
        <f t="shared" si="73"/>
        <v>226</v>
      </c>
      <c r="V234" s="100" t="s">
        <v>83</v>
      </c>
      <c r="W234" s="127" t="s">
        <v>148</v>
      </c>
      <c r="X234" s="95">
        <v>460040220.07999998</v>
      </c>
      <c r="Y234" s="95">
        <v>211899959.41999999</v>
      </c>
      <c r="Z234" s="95">
        <v>124186417.26000001</v>
      </c>
      <c r="AA234" s="95">
        <v>82980095.319999993</v>
      </c>
      <c r="AB234" s="95"/>
      <c r="AC234" s="95">
        <v>107080</v>
      </c>
      <c r="AD234" s="88">
        <f t="shared" si="74"/>
        <v>226</v>
      </c>
      <c r="AE234" s="100" t="s">
        <v>83</v>
      </c>
      <c r="AF234" s="127" t="s">
        <v>148</v>
      </c>
      <c r="AG234" s="95"/>
      <c r="AH234" s="95">
        <v>214345988.03999999</v>
      </c>
      <c r="AI234" s="95">
        <v>123881403.03</v>
      </c>
      <c r="AJ234" s="89">
        <f t="shared" si="66"/>
        <v>3352935664.54</v>
      </c>
      <c r="AK234" s="89">
        <f t="shared" si="67"/>
        <v>1657317281.23</v>
      </c>
      <c r="AL234" s="88">
        <f t="shared" si="75"/>
        <v>226</v>
      </c>
      <c r="AM234" s="100" t="s">
        <v>83</v>
      </c>
      <c r="AN234" s="127" t="s">
        <v>148</v>
      </c>
      <c r="AO234" s="95">
        <v>4646078</v>
      </c>
      <c r="AP234" s="95">
        <v>4646078</v>
      </c>
      <c r="AQ234" s="95"/>
      <c r="AR234" s="89">
        <f t="shared" si="68"/>
        <v>1695618383.3099999</v>
      </c>
      <c r="AS234" s="96">
        <f t="shared" si="69"/>
        <v>1943864456.01</v>
      </c>
      <c r="AT234" s="88">
        <f t="shared" si="76"/>
        <v>226</v>
      </c>
      <c r="AU234" s="100" t="s">
        <v>83</v>
      </c>
      <c r="AV234" s="127" t="s">
        <v>148</v>
      </c>
      <c r="AW234" s="95">
        <v>423110</v>
      </c>
      <c r="AX234" s="95"/>
      <c r="AY234" s="89">
        <f t="shared" si="64"/>
        <v>423110</v>
      </c>
      <c r="AZ234" s="95">
        <v>1202499652.5599999</v>
      </c>
      <c r="BA234" s="95"/>
      <c r="BB234" s="95">
        <v>-33648208.939999998</v>
      </c>
      <c r="BC234" s="88">
        <f t="shared" si="77"/>
        <v>226</v>
      </c>
      <c r="BD234" s="100" t="s">
        <v>83</v>
      </c>
      <c r="BE234" s="127" t="s">
        <v>148</v>
      </c>
      <c r="BF234" s="95">
        <v>293474289.75</v>
      </c>
      <c r="BG234" s="89">
        <f t="shared" si="65"/>
        <v>259826080.81</v>
      </c>
      <c r="BH234" s="95">
        <v>481115612.63999999</v>
      </c>
      <c r="BI234" s="95"/>
      <c r="BJ234" s="97">
        <f t="shared" si="70"/>
        <v>1943441346.0099998</v>
      </c>
      <c r="BK234" s="97">
        <f t="shared" si="71"/>
        <v>1943864456.0099998</v>
      </c>
    </row>
    <row r="235" spans="1:63" ht="13.9" customHeight="1">
      <c r="A235" s="88">
        <f t="shared" si="78"/>
        <v>227</v>
      </c>
      <c r="B235" s="99"/>
      <c r="C235" s="100" t="s">
        <v>83</v>
      </c>
      <c r="D235" s="127" t="s">
        <v>150</v>
      </c>
      <c r="E235" s="91">
        <v>9061177</v>
      </c>
      <c r="F235" s="92" t="s">
        <v>158</v>
      </c>
      <c r="G235" s="148">
        <v>2620</v>
      </c>
      <c r="H235" s="148"/>
      <c r="I235" s="131">
        <v>2945040</v>
      </c>
      <c r="J235" s="131">
        <v>376059654.60000002</v>
      </c>
      <c r="K235" s="131"/>
      <c r="L235" s="88">
        <f t="shared" si="72"/>
        <v>227</v>
      </c>
      <c r="M235" s="100" t="s">
        <v>83</v>
      </c>
      <c r="N235" s="127" t="s">
        <v>150</v>
      </c>
      <c r="O235" s="89">
        <f t="shared" si="63"/>
        <v>379007314.60000002</v>
      </c>
      <c r="P235" s="131"/>
      <c r="Q235" s="131">
        <v>1069876892</v>
      </c>
      <c r="R235" s="131">
        <v>1011900620.67</v>
      </c>
      <c r="S235" s="131">
        <v>87449493.700000003</v>
      </c>
      <c r="T235" s="131">
        <v>66449238.509999998</v>
      </c>
      <c r="U235" s="88">
        <f t="shared" si="73"/>
        <v>227</v>
      </c>
      <c r="V235" s="100" t="s">
        <v>83</v>
      </c>
      <c r="W235" s="127" t="s">
        <v>150</v>
      </c>
      <c r="X235" s="131">
        <v>102320000</v>
      </c>
      <c r="Y235" s="131">
        <v>79910555.319999993</v>
      </c>
      <c r="Z235" s="131">
        <v>54016845.640000001</v>
      </c>
      <c r="AA235" s="131">
        <v>51313290.780000001</v>
      </c>
      <c r="AB235" s="131"/>
      <c r="AC235" s="131"/>
      <c r="AD235" s="88">
        <f t="shared" si="74"/>
        <v>227</v>
      </c>
      <c r="AE235" s="100" t="s">
        <v>83</v>
      </c>
      <c r="AF235" s="127" t="s">
        <v>150</v>
      </c>
      <c r="AG235" s="131"/>
      <c r="AH235" s="131">
        <v>15884285.699999999</v>
      </c>
      <c r="AI235" s="131">
        <v>15484285.76</v>
      </c>
      <c r="AJ235" s="89">
        <f t="shared" si="66"/>
        <v>1329547517.0400002</v>
      </c>
      <c r="AK235" s="89">
        <f t="shared" si="67"/>
        <v>1225057991.04</v>
      </c>
      <c r="AL235" s="88">
        <f t="shared" si="75"/>
        <v>227</v>
      </c>
      <c r="AM235" s="100" t="s">
        <v>83</v>
      </c>
      <c r="AN235" s="127" t="s">
        <v>150</v>
      </c>
      <c r="AO235" s="131">
        <v>600000</v>
      </c>
      <c r="AP235" s="131">
        <v>600000</v>
      </c>
      <c r="AQ235" s="131"/>
      <c r="AR235" s="89">
        <f t="shared" si="68"/>
        <v>104489526.00000024</v>
      </c>
      <c r="AS235" s="96">
        <f t="shared" si="69"/>
        <v>483496840.60000026</v>
      </c>
      <c r="AT235" s="88">
        <f t="shared" si="76"/>
        <v>227</v>
      </c>
      <c r="AU235" s="100" t="s">
        <v>83</v>
      </c>
      <c r="AV235" s="127" t="s">
        <v>150</v>
      </c>
      <c r="AW235" s="131">
        <v>2233137</v>
      </c>
      <c r="AX235" s="131"/>
      <c r="AY235" s="89">
        <f t="shared" si="64"/>
        <v>2233137</v>
      </c>
      <c r="AZ235" s="131">
        <v>499974394.38999999</v>
      </c>
      <c r="BA235" s="131"/>
      <c r="BB235" s="131">
        <v>-47136844.869999997</v>
      </c>
      <c r="BC235" s="88">
        <f t="shared" si="77"/>
        <v>227</v>
      </c>
      <c r="BD235" s="100" t="s">
        <v>83</v>
      </c>
      <c r="BE235" s="127" t="s">
        <v>150</v>
      </c>
      <c r="BF235" s="131">
        <v>24868417.649999999</v>
      </c>
      <c r="BG235" s="89">
        <f t="shared" si="65"/>
        <v>-22268427.219999999</v>
      </c>
      <c r="BH235" s="131">
        <v>3557736.43</v>
      </c>
      <c r="BI235" s="131"/>
      <c r="BJ235" s="97">
        <f t="shared" si="70"/>
        <v>481263703.59999996</v>
      </c>
      <c r="BK235" s="97">
        <f t="shared" si="71"/>
        <v>483496840.59999996</v>
      </c>
    </row>
    <row r="236" spans="1:63" ht="13.9" customHeight="1">
      <c r="A236" s="88">
        <f t="shared" si="78"/>
        <v>228</v>
      </c>
      <c r="B236" s="99"/>
      <c r="C236" s="92" t="s">
        <v>83</v>
      </c>
      <c r="D236" s="92" t="s">
        <v>165</v>
      </c>
      <c r="E236" s="122"/>
      <c r="F236" s="92" t="s">
        <v>158</v>
      </c>
      <c r="G236" s="148"/>
      <c r="H236" s="148"/>
      <c r="I236" s="131"/>
      <c r="J236" s="131"/>
      <c r="K236" s="131"/>
      <c r="L236" s="88">
        <f t="shared" si="72"/>
        <v>228</v>
      </c>
      <c r="M236" s="92" t="s">
        <v>83</v>
      </c>
      <c r="N236" s="92" t="s">
        <v>165</v>
      </c>
      <c r="O236" s="89">
        <f t="shared" si="63"/>
        <v>0</v>
      </c>
      <c r="P236" s="131"/>
      <c r="Q236" s="131"/>
      <c r="R236" s="131"/>
      <c r="S236" s="131">
        <v>0</v>
      </c>
      <c r="T236" s="131"/>
      <c r="U236" s="88">
        <f t="shared" si="73"/>
        <v>228</v>
      </c>
      <c r="V236" s="92" t="s">
        <v>83</v>
      </c>
      <c r="W236" s="92" t="s">
        <v>165</v>
      </c>
      <c r="X236" s="131"/>
      <c r="Y236" s="131"/>
      <c r="Z236" s="131">
        <v>0</v>
      </c>
      <c r="AA236" s="131"/>
      <c r="AB236" s="131"/>
      <c r="AC236" s="131"/>
      <c r="AD236" s="88">
        <f t="shared" si="74"/>
        <v>228</v>
      </c>
      <c r="AE236" s="92" t="s">
        <v>83</v>
      </c>
      <c r="AF236" s="92" t="s">
        <v>165</v>
      </c>
      <c r="AG236" s="131"/>
      <c r="AH236" s="131"/>
      <c r="AI236" s="131"/>
      <c r="AJ236" s="89">
        <f t="shared" si="66"/>
        <v>0</v>
      </c>
      <c r="AK236" s="89">
        <f t="shared" si="67"/>
        <v>0</v>
      </c>
      <c r="AL236" s="88">
        <f t="shared" si="75"/>
        <v>228</v>
      </c>
      <c r="AM236" s="92" t="s">
        <v>83</v>
      </c>
      <c r="AN236" s="92" t="s">
        <v>165</v>
      </c>
      <c r="AO236" s="131"/>
      <c r="AP236" s="131"/>
      <c r="AQ236" s="131">
        <v>0</v>
      </c>
      <c r="AR236" s="89">
        <f t="shared" si="68"/>
        <v>0</v>
      </c>
      <c r="AS236" s="96">
        <f t="shared" si="69"/>
        <v>0</v>
      </c>
      <c r="AT236" s="88">
        <f t="shared" si="76"/>
        <v>228</v>
      </c>
      <c r="AU236" s="92" t="s">
        <v>83</v>
      </c>
      <c r="AV236" s="92" t="s">
        <v>165</v>
      </c>
      <c r="AW236" s="131"/>
      <c r="AX236" s="131"/>
      <c r="AY236" s="89">
        <f t="shared" si="64"/>
        <v>0</v>
      </c>
      <c r="AZ236" s="131">
        <v>0</v>
      </c>
      <c r="BA236" s="131"/>
      <c r="BB236" s="131">
        <v>2397000</v>
      </c>
      <c r="BC236" s="88">
        <f t="shared" si="77"/>
        <v>228</v>
      </c>
      <c r="BD236" s="92" t="s">
        <v>83</v>
      </c>
      <c r="BE236" s="92" t="s">
        <v>165</v>
      </c>
      <c r="BF236" s="131">
        <v>-2397000</v>
      </c>
      <c r="BG236" s="89">
        <f t="shared" si="65"/>
        <v>0</v>
      </c>
      <c r="BH236" s="131"/>
      <c r="BI236" s="131"/>
      <c r="BJ236" s="97">
        <f t="shared" si="70"/>
        <v>0</v>
      </c>
      <c r="BK236" s="97">
        <f t="shared" si="71"/>
        <v>0</v>
      </c>
    </row>
    <row r="237" spans="1:63" ht="13.9" customHeight="1">
      <c r="A237" s="88">
        <f t="shared" si="78"/>
        <v>229</v>
      </c>
      <c r="B237" s="99"/>
      <c r="C237" s="92" t="s">
        <v>83</v>
      </c>
      <c r="D237" s="92" t="s">
        <v>166</v>
      </c>
      <c r="E237" s="122"/>
      <c r="F237" s="92" t="s">
        <v>158</v>
      </c>
      <c r="G237" s="148"/>
      <c r="H237" s="148"/>
      <c r="I237" s="131">
        <v>1967500</v>
      </c>
      <c r="J237" s="131">
        <v>15106692.210000001</v>
      </c>
      <c r="K237" s="131"/>
      <c r="L237" s="88">
        <f t="shared" si="72"/>
        <v>229</v>
      </c>
      <c r="M237" s="92" t="s">
        <v>83</v>
      </c>
      <c r="N237" s="92" t="s">
        <v>166</v>
      </c>
      <c r="O237" s="89">
        <f t="shared" si="63"/>
        <v>17074192.210000001</v>
      </c>
      <c r="P237" s="131"/>
      <c r="Q237" s="131"/>
      <c r="R237" s="131"/>
      <c r="S237" s="131">
        <v>14682678.98</v>
      </c>
      <c r="T237" s="131">
        <v>3033064.32</v>
      </c>
      <c r="U237" s="88">
        <f t="shared" si="73"/>
        <v>229</v>
      </c>
      <c r="V237" s="92" t="s">
        <v>83</v>
      </c>
      <c r="W237" s="92" t="s">
        <v>166</v>
      </c>
      <c r="X237" s="131">
        <v>34928520</v>
      </c>
      <c r="Y237" s="131">
        <v>13750907.18</v>
      </c>
      <c r="Z237" s="131">
        <v>846000</v>
      </c>
      <c r="AA237" s="131">
        <v>190342.24</v>
      </c>
      <c r="AB237" s="131"/>
      <c r="AC237" s="131"/>
      <c r="AD237" s="88">
        <f t="shared" si="74"/>
        <v>229</v>
      </c>
      <c r="AE237" s="92" t="s">
        <v>83</v>
      </c>
      <c r="AF237" s="92" t="s">
        <v>166</v>
      </c>
      <c r="AG237" s="131"/>
      <c r="AH237" s="131"/>
      <c r="AI237" s="131"/>
      <c r="AJ237" s="89">
        <f t="shared" si="66"/>
        <v>50457198.980000004</v>
      </c>
      <c r="AK237" s="89">
        <f t="shared" si="67"/>
        <v>16974313.739999998</v>
      </c>
      <c r="AL237" s="88">
        <f t="shared" si="75"/>
        <v>229</v>
      </c>
      <c r="AM237" s="92" t="s">
        <v>83</v>
      </c>
      <c r="AN237" s="92" t="s">
        <v>166</v>
      </c>
      <c r="AO237" s="131"/>
      <c r="AP237" s="131"/>
      <c r="AQ237" s="131">
        <f>SUM(AQ11:AQ236)</f>
        <v>0</v>
      </c>
      <c r="AR237" s="89">
        <f t="shared" si="68"/>
        <v>33482885.240000006</v>
      </c>
      <c r="AS237" s="96">
        <f t="shared" si="69"/>
        <v>50557077.450000003</v>
      </c>
      <c r="AT237" s="88">
        <f t="shared" si="76"/>
        <v>229</v>
      </c>
      <c r="AU237" s="92" t="s">
        <v>83</v>
      </c>
      <c r="AV237" s="92" t="s">
        <v>166</v>
      </c>
      <c r="AW237" s="131">
        <v>1967500</v>
      </c>
      <c r="AX237" s="131"/>
      <c r="AY237" s="89">
        <f t="shared" si="64"/>
        <v>1967500</v>
      </c>
      <c r="AZ237" s="131"/>
      <c r="BA237" s="131"/>
      <c r="BB237" s="131">
        <v>38560608.460000001</v>
      </c>
      <c r="BC237" s="88">
        <f t="shared" si="77"/>
        <v>229</v>
      </c>
      <c r="BD237" s="92" t="s">
        <v>83</v>
      </c>
      <c r="BE237" s="92" t="s">
        <v>166</v>
      </c>
      <c r="BF237" s="131">
        <v>10028968.99</v>
      </c>
      <c r="BG237" s="89">
        <f t="shared" si="65"/>
        <v>48589577.450000003</v>
      </c>
      <c r="BH237" s="131"/>
      <c r="BI237" s="131"/>
      <c r="BJ237" s="97">
        <f t="shared" si="70"/>
        <v>48589577.450000003</v>
      </c>
      <c r="BK237" s="97">
        <f t="shared" si="71"/>
        <v>50557077.450000003</v>
      </c>
    </row>
    <row r="238" spans="1:63" ht="13.9" customHeight="1">
      <c r="A238" s="88">
        <f t="shared" si="78"/>
        <v>230</v>
      </c>
      <c r="B238" s="99"/>
      <c r="C238" s="92" t="s">
        <v>83</v>
      </c>
      <c r="D238" s="92" t="s">
        <v>162</v>
      </c>
      <c r="E238" s="122"/>
      <c r="F238" s="92" t="s">
        <v>158</v>
      </c>
      <c r="G238" s="148">
        <v>7743882.3300000001</v>
      </c>
      <c r="H238" s="148"/>
      <c r="I238" s="131"/>
      <c r="J238" s="131"/>
      <c r="K238" s="131"/>
      <c r="L238" s="88">
        <f t="shared" si="72"/>
        <v>230</v>
      </c>
      <c r="M238" s="92" t="s">
        <v>83</v>
      </c>
      <c r="N238" s="92" t="s">
        <v>162</v>
      </c>
      <c r="O238" s="89">
        <f t="shared" si="63"/>
        <v>7743882.3300000001</v>
      </c>
      <c r="P238" s="131"/>
      <c r="Q238" s="131"/>
      <c r="R238" s="131"/>
      <c r="S238" s="131"/>
      <c r="T238" s="131"/>
      <c r="U238" s="88">
        <f t="shared" si="73"/>
        <v>230</v>
      </c>
      <c r="V238" s="92" t="s">
        <v>83</v>
      </c>
      <c r="W238" s="92" t="s">
        <v>162</v>
      </c>
      <c r="X238" s="131">
        <v>295000000</v>
      </c>
      <c r="Y238" s="131">
        <v>88500000</v>
      </c>
      <c r="Z238" s="131"/>
      <c r="AA238" s="131"/>
      <c r="AB238" s="131"/>
      <c r="AC238" s="131"/>
      <c r="AD238" s="88">
        <f t="shared" si="74"/>
        <v>230</v>
      </c>
      <c r="AE238" s="92" t="s">
        <v>83</v>
      </c>
      <c r="AF238" s="92" t="s">
        <v>162</v>
      </c>
      <c r="AG238" s="131"/>
      <c r="AH238" s="131"/>
      <c r="AI238" s="131"/>
      <c r="AJ238" s="89">
        <f t="shared" si="66"/>
        <v>295000000</v>
      </c>
      <c r="AK238" s="89">
        <f t="shared" si="67"/>
        <v>88500000</v>
      </c>
      <c r="AL238" s="88">
        <f t="shared" si="75"/>
        <v>230</v>
      </c>
      <c r="AM238" s="92" t="s">
        <v>83</v>
      </c>
      <c r="AN238" s="92" t="s">
        <v>162</v>
      </c>
      <c r="AO238" s="131"/>
      <c r="AP238" s="131"/>
      <c r="AQ238" s="131">
        <f>SUM(AQ13:AQ237)</f>
        <v>0</v>
      </c>
      <c r="AR238" s="89">
        <f t="shared" si="68"/>
        <v>206500000</v>
      </c>
      <c r="AS238" s="96">
        <f t="shared" si="69"/>
        <v>214243882.33000001</v>
      </c>
      <c r="AT238" s="88">
        <f t="shared" si="76"/>
        <v>230</v>
      </c>
      <c r="AU238" s="92" t="s">
        <v>83</v>
      </c>
      <c r="AV238" s="92" t="s">
        <v>162</v>
      </c>
      <c r="AW238" s="131">
        <v>46063.49</v>
      </c>
      <c r="AX238" s="131"/>
      <c r="AY238" s="89">
        <f t="shared" si="64"/>
        <v>46063.49</v>
      </c>
      <c r="AZ238" s="131"/>
      <c r="BA238" s="131"/>
      <c r="BB238" s="131">
        <v>308118089.87</v>
      </c>
      <c r="BC238" s="88">
        <f t="shared" si="77"/>
        <v>230</v>
      </c>
      <c r="BD238" s="92" t="s">
        <v>83</v>
      </c>
      <c r="BE238" s="92" t="s">
        <v>162</v>
      </c>
      <c r="BF238" s="131">
        <v>-93920271.030000001</v>
      </c>
      <c r="BG238" s="89">
        <f t="shared" si="65"/>
        <v>214197818.84</v>
      </c>
      <c r="BH238" s="131"/>
      <c r="BI238" s="131"/>
      <c r="BJ238" s="97">
        <f t="shared" si="70"/>
        <v>214197818.84</v>
      </c>
      <c r="BK238" s="97">
        <f t="shared" si="71"/>
        <v>214243882.33000001</v>
      </c>
    </row>
    <row r="239" spans="1:63" ht="13.9" customHeight="1">
      <c r="A239" s="88">
        <f t="shared" si="78"/>
        <v>231</v>
      </c>
      <c r="B239" s="99"/>
      <c r="C239" s="92" t="s">
        <v>83</v>
      </c>
      <c r="D239" s="92" t="s">
        <v>167</v>
      </c>
      <c r="E239" s="122"/>
      <c r="F239" s="92" t="s">
        <v>158</v>
      </c>
      <c r="G239" s="148"/>
      <c r="H239" s="148"/>
      <c r="I239" s="131"/>
      <c r="J239" s="131"/>
      <c r="K239" s="131"/>
      <c r="L239" s="88">
        <f t="shared" si="72"/>
        <v>231</v>
      </c>
      <c r="M239" s="92" t="s">
        <v>83</v>
      </c>
      <c r="N239" s="92" t="s">
        <v>167</v>
      </c>
      <c r="O239" s="89">
        <f t="shared" si="63"/>
        <v>0</v>
      </c>
      <c r="P239" s="131"/>
      <c r="Q239" s="131"/>
      <c r="R239" s="131"/>
      <c r="S239" s="131"/>
      <c r="T239" s="131"/>
      <c r="U239" s="88">
        <f t="shared" si="73"/>
        <v>231</v>
      </c>
      <c r="V239" s="92" t="s">
        <v>83</v>
      </c>
      <c r="W239" s="92" t="s">
        <v>167</v>
      </c>
      <c r="X239" s="131"/>
      <c r="Y239" s="131"/>
      <c r="Z239" s="131"/>
      <c r="AA239" s="131"/>
      <c r="AB239" s="131"/>
      <c r="AC239" s="131"/>
      <c r="AD239" s="88">
        <f t="shared" si="74"/>
        <v>231</v>
      </c>
      <c r="AE239" s="92" t="s">
        <v>83</v>
      </c>
      <c r="AF239" s="92" t="s">
        <v>167</v>
      </c>
      <c r="AG239" s="131"/>
      <c r="AH239" s="131"/>
      <c r="AI239" s="131"/>
      <c r="AJ239" s="89">
        <f t="shared" si="66"/>
        <v>0</v>
      </c>
      <c r="AK239" s="89">
        <f t="shared" si="67"/>
        <v>0</v>
      </c>
      <c r="AL239" s="88">
        <f t="shared" si="75"/>
        <v>231</v>
      </c>
      <c r="AM239" s="92" t="s">
        <v>83</v>
      </c>
      <c r="AN239" s="92" t="s">
        <v>167</v>
      </c>
      <c r="AO239" s="131"/>
      <c r="AP239" s="131"/>
      <c r="AQ239" s="131">
        <f>SUM(AQ14:AQ238)</f>
        <v>0</v>
      </c>
      <c r="AR239" s="89">
        <f t="shared" si="68"/>
        <v>0</v>
      </c>
      <c r="AS239" s="96">
        <f t="shared" si="69"/>
        <v>0</v>
      </c>
      <c r="AT239" s="88">
        <f t="shared" si="76"/>
        <v>231</v>
      </c>
      <c r="AU239" s="92" t="s">
        <v>83</v>
      </c>
      <c r="AV239" s="92" t="s">
        <v>167</v>
      </c>
      <c r="AW239" s="131"/>
      <c r="AX239" s="131"/>
      <c r="AY239" s="89">
        <f t="shared" si="64"/>
        <v>0</v>
      </c>
      <c r="AZ239" s="131"/>
      <c r="BA239" s="131"/>
      <c r="BB239" s="131">
        <v>5249626</v>
      </c>
      <c r="BC239" s="88">
        <f t="shared" si="77"/>
        <v>231</v>
      </c>
      <c r="BD239" s="92" t="s">
        <v>83</v>
      </c>
      <c r="BE239" s="92" t="s">
        <v>167</v>
      </c>
      <c r="BF239" s="131">
        <v>-5249626</v>
      </c>
      <c r="BG239" s="89">
        <f t="shared" si="65"/>
        <v>0</v>
      </c>
      <c r="BH239" s="131"/>
      <c r="BI239" s="131"/>
      <c r="BJ239" s="97">
        <f t="shared" si="70"/>
        <v>0</v>
      </c>
      <c r="BK239" s="97">
        <f t="shared" si="71"/>
        <v>0</v>
      </c>
    </row>
    <row r="240" spans="1:63" ht="22.5" customHeight="1">
      <c r="A240" s="167" t="s">
        <v>1</v>
      </c>
      <c r="B240" s="168"/>
      <c r="C240" s="168"/>
      <c r="D240" s="169"/>
      <c r="E240" s="149"/>
      <c r="F240" s="150"/>
      <c r="G240" s="151">
        <f t="shared" ref="G240:BK240" si="115">SUM(G9:G239)</f>
        <v>442151129.79000008</v>
      </c>
      <c r="H240" s="151">
        <f t="shared" si="115"/>
        <v>0</v>
      </c>
      <c r="I240" s="152">
        <f t="shared" si="115"/>
        <v>2174025727.3199997</v>
      </c>
      <c r="J240" s="152">
        <f t="shared" si="115"/>
        <v>7823934938.8300037</v>
      </c>
      <c r="K240" s="152">
        <f t="shared" si="115"/>
        <v>316557190.49000001</v>
      </c>
      <c r="L240" s="153"/>
      <c r="M240" s="153"/>
      <c r="N240" s="153"/>
      <c r="O240" s="152">
        <f t="shared" si="115"/>
        <v>10756668986.430002</v>
      </c>
      <c r="P240" s="152">
        <f t="shared" si="115"/>
        <v>21579742</v>
      </c>
      <c r="Q240" s="152">
        <f t="shared" si="115"/>
        <v>171867227807.09006</v>
      </c>
      <c r="R240" s="152">
        <f t="shared" si="115"/>
        <v>69469731673.860031</v>
      </c>
      <c r="S240" s="152">
        <f t="shared" si="115"/>
        <v>22689071327.239998</v>
      </c>
      <c r="T240" s="152">
        <f t="shared" si="115"/>
        <v>11360948681.560001</v>
      </c>
      <c r="U240" s="153"/>
      <c r="V240" s="153"/>
      <c r="W240" s="153"/>
      <c r="X240" s="152">
        <f t="shared" si="115"/>
        <v>9048374655.5800018</v>
      </c>
      <c r="Y240" s="152">
        <f t="shared" si="115"/>
        <v>5270965489.6199999</v>
      </c>
      <c r="Z240" s="152">
        <f t="shared" si="115"/>
        <v>8119297540.9900007</v>
      </c>
      <c r="AA240" s="152">
        <f t="shared" si="115"/>
        <v>4095042514.6099992</v>
      </c>
      <c r="AB240" s="152">
        <f t="shared" si="115"/>
        <v>912672945</v>
      </c>
      <c r="AC240" s="152">
        <f t="shared" si="115"/>
        <v>756198203.98000002</v>
      </c>
      <c r="AD240" s="153"/>
      <c r="AE240" s="153"/>
      <c r="AF240" s="153"/>
      <c r="AG240" s="152">
        <f t="shared" si="115"/>
        <v>1191755914</v>
      </c>
      <c r="AH240" s="152">
        <f t="shared" si="115"/>
        <v>10867591601.070002</v>
      </c>
      <c r="AI240" s="152">
        <f t="shared" si="115"/>
        <v>5823196544.6299992</v>
      </c>
      <c r="AJ240" s="152">
        <f t="shared" si="115"/>
        <v>225473769736.95004</v>
      </c>
      <c r="AK240" s="152">
        <f t="shared" si="115"/>
        <v>96019884904.279984</v>
      </c>
      <c r="AL240" s="153"/>
      <c r="AM240" s="153"/>
      <c r="AN240" s="153"/>
      <c r="AO240" s="152">
        <f t="shared" si="115"/>
        <v>595803614.74000001</v>
      </c>
      <c r="AP240" s="152">
        <f t="shared" si="115"/>
        <v>219970812.89000005</v>
      </c>
      <c r="AQ240" s="152">
        <f t="shared" si="115"/>
        <v>0</v>
      </c>
      <c r="AR240" s="152">
        <f t="shared" si="115"/>
        <v>129829717634.51999</v>
      </c>
      <c r="AS240" s="152">
        <f t="shared" si="115"/>
        <v>140586386620.95001</v>
      </c>
      <c r="AT240" s="153"/>
      <c r="AU240" s="153"/>
      <c r="AV240" s="153"/>
      <c r="AW240" s="152">
        <f t="shared" si="115"/>
        <v>991695618.56999993</v>
      </c>
      <c r="AX240" s="152">
        <f t="shared" si="115"/>
        <v>0</v>
      </c>
      <c r="AY240" s="152">
        <f t="shared" si="115"/>
        <v>991695618.56999993</v>
      </c>
      <c r="AZ240" s="152">
        <f t="shared" si="115"/>
        <v>77478471677.049988</v>
      </c>
      <c r="BA240" s="152">
        <f t="shared" si="115"/>
        <v>0</v>
      </c>
      <c r="BB240" s="152">
        <f t="shared" si="115"/>
        <v>11711935018.129997</v>
      </c>
      <c r="BC240" s="153"/>
      <c r="BD240" s="153"/>
      <c r="BE240" s="153"/>
      <c r="BF240" s="152">
        <f t="shared" si="115"/>
        <v>11652294978.219992</v>
      </c>
      <c r="BG240" s="152">
        <f t="shared" si="115"/>
        <v>23364229996.350002</v>
      </c>
      <c r="BH240" s="152">
        <f t="shared" si="115"/>
        <v>38751989328.979996</v>
      </c>
      <c r="BI240" s="152">
        <f t="shared" si="115"/>
        <v>0</v>
      </c>
      <c r="BJ240" s="152">
        <f t="shared" si="115"/>
        <v>139594691002.38</v>
      </c>
      <c r="BK240" s="152">
        <f t="shared" si="115"/>
        <v>140586386620.95004</v>
      </c>
    </row>
    <row r="241" spans="4:57" ht="13.9" customHeight="1">
      <c r="Q241" s="154"/>
      <c r="R241" s="154"/>
      <c r="S241" s="154"/>
      <c r="T241" s="154"/>
      <c r="X241" s="154"/>
      <c r="Y241" s="154"/>
      <c r="Z241" s="154"/>
      <c r="AA241" s="154"/>
      <c r="AB241" s="154"/>
      <c r="AC241" s="154"/>
      <c r="AG241" s="154"/>
      <c r="AH241" s="154"/>
      <c r="AI241" s="154"/>
    </row>
    <row r="242" spans="4:57" ht="62.25" customHeight="1">
      <c r="D242" s="155"/>
      <c r="G242" s="157"/>
      <c r="H242" s="157"/>
      <c r="I242" s="157"/>
      <c r="J242" s="165"/>
      <c r="K242" s="165"/>
      <c r="N242" s="155"/>
      <c r="O242" s="166"/>
      <c r="P242" s="166"/>
      <c r="Q242" s="165"/>
      <c r="R242" s="165"/>
      <c r="S242" s="166"/>
      <c r="T242" s="166"/>
      <c r="W242" s="155"/>
      <c r="X242" s="154"/>
      <c r="Y242" s="154"/>
      <c r="Z242" s="154"/>
      <c r="AA242" s="154"/>
      <c r="AB242" s="154"/>
      <c r="AC242" s="154"/>
      <c r="AF242" s="155"/>
      <c r="AG242" s="154"/>
      <c r="AH242" s="154"/>
      <c r="AI242" s="154"/>
      <c r="AN242" s="155"/>
      <c r="AV242" s="155"/>
      <c r="BE242" s="155"/>
    </row>
    <row r="243" spans="4:57" ht="167.25" customHeight="1">
      <c r="D243" s="165"/>
      <c r="E243" s="165"/>
      <c r="F243" s="165"/>
      <c r="G243" s="111"/>
      <c r="H243" s="111"/>
      <c r="I243" s="158"/>
      <c r="J243" s="166"/>
      <c r="K243" s="166"/>
      <c r="O243" s="166"/>
      <c r="P243" s="166"/>
      <c r="Q243" s="166"/>
      <c r="R243" s="166"/>
      <c r="S243" s="166"/>
      <c r="T243" s="166"/>
      <c r="X243" s="156"/>
      <c r="Y243" s="156"/>
      <c r="Z243" s="156"/>
      <c r="AA243" s="156"/>
      <c r="AB243" s="156"/>
      <c r="AC243" s="156"/>
      <c r="AG243" s="156"/>
      <c r="AH243" s="156"/>
      <c r="AI243" s="156"/>
    </row>
    <row r="244" spans="4:57" ht="13.9" customHeight="1">
      <c r="D244" s="165"/>
      <c r="E244" s="165"/>
      <c r="F244" s="165"/>
      <c r="G244" s="111"/>
      <c r="H244" s="111"/>
      <c r="I244" s="158"/>
      <c r="J244" s="165"/>
      <c r="K244" s="165"/>
      <c r="O244" s="165"/>
      <c r="P244" s="165"/>
      <c r="Q244" s="165"/>
      <c r="R244" s="165"/>
      <c r="S244" s="165"/>
      <c r="T244" s="165"/>
    </row>
  </sheetData>
  <mergeCells count="69">
    <mergeCell ref="S242:T242"/>
    <mergeCell ref="S243:T243"/>
    <mergeCell ref="S244:T244"/>
    <mergeCell ref="O242:P242"/>
    <mergeCell ref="O243:P243"/>
    <mergeCell ref="Q242:R242"/>
    <mergeCell ref="Q243:R243"/>
    <mergeCell ref="J244:K244"/>
    <mergeCell ref="O244:P244"/>
    <mergeCell ref="Q244:R244"/>
    <mergeCell ref="D243:F243"/>
    <mergeCell ref="D244:F244"/>
    <mergeCell ref="J242:K242"/>
    <mergeCell ref="J243:K243"/>
    <mergeCell ref="A240:D240"/>
    <mergeCell ref="A7:A8"/>
    <mergeCell ref="B7:B8"/>
    <mergeCell ref="C7:C8"/>
    <mergeCell ref="D7:D8"/>
    <mergeCell ref="F7:F8"/>
    <mergeCell ref="E7:E8"/>
    <mergeCell ref="BJ7:BJ8"/>
    <mergeCell ref="BK7:BK8"/>
    <mergeCell ref="BF7:BF8"/>
    <mergeCell ref="AK7:AK8"/>
    <mergeCell ref="AO7:AO8"/>
    <mergeCell ref="AP7:AP8"/>
    <mergeCell ref="AQ7:AQ8"/>
    <mergeCell ref="AR7:AR8"/>
    <mergeCell ref="AS7:AS8"/>
    <mergeCell ref="AW7:AW8"/>
    <mergeCell ref="AX7:AX8"/>
    <mergeCell ref="AY7:AY8"/>
    <mergeCell ref="AZ7:BA7"/>
    <mergeCell ref="BB7:BB8"/>
    <mergeCell ref="BG7:BG8"/>
    <mergeCell ref="BH7:BH8"/>
    <mergeCell ref="BI7:BI8"/>
    <mergeCell ref="AJ7:AJ8"/>
    <mergeCell ref="G7:G8"/>
    <mergeCell ref="H7:H8"/>
    <mergeCell ref="I7:I8"/>
    <mergeCell ref="J7:J8"/>
    <mergeCell ref="K7:K8"/>
    <mergeCell ref="O7:O8"/>
    <mergeCell ref="AH7:AI7"/>
    <mergeCell ref="N7:N8"/>
    <mergeCell ref="L7:L8"/>
    <mergeCell ref="M7:M8"/>
    <mergeCell ref="W7:W8"/>
    <mergeCell ref="AL7:AL8"/>
    <mergeCell ref="AV7:AV8"/>
    <mergeCell ref="AU7:AU8"/>
    <mergeCell ref="A4:O4"/>
    <mergeCell ref="A5:O5"/>
    <mergeCell ref="A3:D3"/>
    <mergeCell ref="A1:K1"/>
    <mergeCell ref="A2:K2"/>
    <mergeCell ref="U7:U8"/>
    <mergeCell ref="V7:V8"/>
    <mergeCell ref="AF7:AF8"/>
    <mergeCell ref="AE7:AE8"/>
    <mergeCell ref="AD7:AD8"/>
    <mergeCell ref="BE7:BE8"/>
    <mergeCell ref="BD7:BD8"/>
    <mergeCell ref="BC7:BC8"/>
    <mergeCell ref="AN7:AN8"/>
    <mergeCell ref="AM7:AM8"/>
    <mergeCell ref="AT7:AT8"/>
  </mergeCells>
  <pageMargins left="0.91" right="0.51" top="0.41" bottom="0.49" header="0.41" footer="0.48"/>
  <pageSetup paperSize="9" orientation="landscape" r:id="rId1"/>
  <headerFooter differentOddEven="1" differentFirst="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9">
    <tabColor rgb="FF92D050"/>
  </sheetPr>
  <dimension ref="A1:AO137"/>
  <sheetViews>
    <sheetView topLeftCell="B1" workbookViewId="0">
      <selection activeCell="AR16" sqref="AQ16:AR16"/>
    </sheetView>
  </sheetViews>
  <sheetFormatPr defaultColWidth="9.140625" defaultRowHeight="10.5"/>
  <cols>
    <col min="1" max="1" width="3" style="29" hidden="1" customWidth="1"/>
    <col min="2" max="2" width="7.7109375" style="30" customWidth="1"/>
    <col min="3" max="3" width="8.140625" style="29" customWidth="1"/>
    <col min="4" max="4" width="10.140625" style="29" customWidth="1"/>
    <col min="5" max="5" width="13.42578125" style="31" customWidth="1"/>
    <col min="6" max="6" width="11.140625" style="32" customWidth="1"/>
    <col min="7" max="7" width="27.140625" style="16" customWidth="1"/>
    <col min="8" max="8" width="10.28515625" style="2" customWidth="1"/>
    <col min="9" max="9" width="7.5703125" style="17" customWidth="1"/>
    <col min="10" max="10" width="20.7109375" style="18" customWidth="1"/>
    <col min="11" max="11" width="13.28515625" style="3" customWidth="1"/>
    <col min="12" max="13" width="9.140625" style="2" customWidth="1"/>
    <col min="14" max="16" width="9.140625" style="2"/>
    <col min="17" max="17" width="11.140625" style="2" customWidth="1"/>
    <col min="18" max="28" width="9.140625" style="2"/>
    <col min="29" max="29" width="15.140625" style="2" customWidth="1"/>
    <col min="30" max="30" width="12.42578125" style="2" customWidth="1"/>
    <col min="31" max="32" width="9.140625" style="2"/>
    <col min="33" max="34" width="11.42578125" style="2" customWidth="1"/>
    <col min="35" max="35" width="13.85546875" style="2" customWidth="1"/>
    <col min="36" max="36" width="11.140625" style="2" customWidth="1"/>
    <col min="37" max="37" width="13.140625" style="2" customWidth="1"/>
    <col min="38" max="38" width="11.140625" style="2" customWidth="1"/>
    <col min="39" max="16384" width="9.140625" style="2"/>
  </cols>
  <sheetData>
    <row r="1" spans="1:41" ht="15">
      <c r="B1" s="44"/>
      <c r="C1" s="44"/>
      <c r="D1" s="44"/>
      <c r="E1" s="44"/>
      <c r="F1" s="44"/>
      <c r="G1" s="44"/>
      <c r="H1" s="44"/>
      <c r="I1" s="45" t="s">
        <v>168</v>
      </c>
      <c r="J1" s="46"/>
      <c r="K1" s="44"/>
      <c r="L1" s="44"/>
      <c r="M1" s="46"/>
      <c r="N1" s="44"/>
      <c r="O1" s="44"/>
      <c r="P1" s="44"/>
      <c r="Q1" s="44"/>
      <c r="R1" s="44"/>
      <c r="S1" s="47" t="s">
        <v>46</v>
      </c>
      <c r="T1" s="44"/>
      <c r="U1" s="44"/>
      <c r="V1" s="44"/>
      <c r="W1" s="46"/>
      <c r="X1" s="46"/>
      <c r="Y1" s="44"/>
      <c r="Z1" s="46"/>
      <c r="AA1" s="47"/>
      <c r="AB1" s="47"/>
      <c r="AC1" s="44"/>
      <c r="AD1" s="44"/>
      <c r="AE1" s="46"/>
      <c r="AF1" s="47" t="s">
        <v>46</v>
      </c>
      <c r="AG1" s="44"/>
      <c r="AH1" s="48"/>
      <c r="AI1" s="46"/>
      <c r="AJ1" s="46"/>
      <c r="AK1" s="46"/>
      <c r="AL1" s="44"/>
      <c r="AM1" s="44"/>
      <c r="AN1" s="44"/>
      <c r="AO1" s="46"/>
    </row>
    <row r="2" spans="1:41" ht="15">
      <c r="B2" s="44"/>
      <c r="C2" s="44"/>
      <c r="D2" s="44"/>
      <c r="E2" s="44"/>
      <c r="F2" s="44"/>
      <c r="G2" s="44"/>
      <c r="H2" s="44"/>
      <c r="I2" s="49" t="s">
        <v>169</v>
      </c>
      <c r="J2" s="46"/>
      <c r="K2" s="44"/>
      <c r="L2" s="44"/>
      <c r="M2" s="46"/>
      <c r="N2" s="44"/>
      <c r="O2" s="44"/>
      <c r="P2" s="44"/>
      <c r="Q2" s="44"/>
      <c r="R2" s="44"/>
      <c r="S2" s="44"/>
      <c r="T2" s="44"/>
      <c r="U2" s="44"/>
      <c r="V2" s="44"/>
      <c r="W2" s="46"/>
      <c r="X2" s="46"/>
      <c r="Y2" s="44"/>
      <c r="Z2" s="46"/>
      <c r="AA2" s="44"/>
      <c r="AB2" s="44"/>
      <c r="AC2" s="44"/>
      <c r="AD2" s="44"/>
      <c r="AE2" s="46"/>
      <c r="AF2" s="44"/>
      <c r="AG2" s="44"/>
      <c r="AH2" s="48"/>
      <c r="AI2" s="46"/>
      <c r="AJ2" s="46"/>
      <c r="AK2" s="46"/>
      <c r="AL2" s="44"/>
      <c r="AM2" s="44"/>
      <c r="AN2" s="44"/>
      <c r="AO2" s="46"/>
    </row>
    <row r="3" spans="1:41" ht="15">
      <c r="B3" s="44"/>
      <c r="C3" s="44"/>
      <c r="D3" s="44"/>
      <c r="E3" s="44"/>
      <c r="F3" s="44"/>
      <c r="G3" s="44"/>
      <c r="H3" s="44"/>
      <c r="I3" s="50" t="s">
        <v>53</v>
      </c>
      <c r="J3" s="46"/>
      <c r="K3" s="44"/>
      <c r="L3" s="44"/>
      <c r="M3" s="46"/>
      <c r="N3" s="44"/>
      <c r="O3" s="44"/>
      <c r="P3" s="44"/>
      <c r="Q3" s="44"/>
      <c r="R3" s="44"/>
      <c r="S3" s="44"/>
      <c r="T3" s="44"/>
      <c r="U3" s="44"/>
      <c r="V3" s="44"/>
      <c r="W3" s="46"/>
      <c r="X3" s="46"/>
      <c r="Y3" s="44"/>
      <c r="Z3" s="46"/>
      <c r="AA3" s="44"/>
      <c r="AB3" s="44"/>
      <c r="AC3" s="44"/>
      <c r="AD3" s="44"/>
      <c r="AE3" s="46"/>
      <c r="AF3" s="44"/>
      <c r="AG3" s="44"/>
      <c r="AH3" s="48"/>
      <c r="AI3" s="46"/>
      <c r="AJ3" s="46"/>
      <c r="AK3" s="46"/>
      <c r="AL3" s="44"/>
      <c r="AM3" s="44"/>
      <c r="AN3" s="44"/>
      <c r="AO3" s="46"/>
    </row>
    <row r="4" spans="1:41" ht="12.7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6"/>
      <c r="X4" s="46"/>
      <c r="Y4" s="44"/>
      <c r="Z4" s="46"/>
      <c r="AA4" s="44"/>
      <c r="AB4" s="44"/>
      <c r="AC4" s="46"/>
      <c r="AD4" s="46"/>
      <c r="AE4" s="46"/>
      <c r="AF4" s="44"/>
      <c r="AG4" s="44"/>
      <c r="AH4" s="44"/>
      <c r="AI4" s="46"/>
      <c r="AJ4" s="46"/>
      <c r="AK4" s="46"/>
      <c r="AL4" s="44"/>
      <c r="AM4" s="44"/>
      <c r="AN4" s="44"/>
      <c r="AO4" s="46"/>
    </row>
    <row r="5" spans="1:41" ht="12.75">
      <c r="A5" s="1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6"/>
      <c r="P5" s="46"/>
      <c r="Q5" s="46"/>
      <c r="R5" s="46"/>
      <c r="S5" s="44"/>
      <c r="T5" s="44"/>
      <c r="U5" s="44"/>
      <c r="V5" s="46"/>
      <c r="W5" s="46"/>
      <c r="X5" s="44"/>
      <c r="Y5" s="46"/>
      <c r="Z5" s="46"/>
      <c r="AA5" s="44"/>
      <c r="AB5" s="44"/>
      <c r="AC5" s="46"/>
      <c r="AD5" s="46"/>
      <c r="AE5" s="46"/>
      <c r="AF5" s="44"/>
      <c r="AG5" s="44"/>
      <c r="AH5" s="46"/>
      <c r="AI5" s="46"/>
      <c r="AJ5" s="46"/>
      <c r="AK5" s="44"/>
      <c r="AL5" s="47"/>
      <c r="AM5" s="47"/>
      <c r="AN5" s="44"/>
      <c r="AO5" s="46"/>
    </row>
    <row r="6" spans="1:41" ht="15.75">
      <c r="A6" s="3"/>
      <c r="B6" s="51"/>
      <c r="C6" s="51"/>
      <c r="D6" s="52" t="s">
        <v>170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3"/>
      <c r="P6" s="53"/>
      <c r="Q6" s="53"/>
      <c r="R6" s="53"/>
      <c r="S6" s="52"/>
      <c r="T6" s="52"/>
      <c r="U6" s="51"/>
      <c r="V6" s="51"/>
      <c r="W6" s="53"/>
      <c r="X6" s="51"/>
      <c r="Y6" s="53"/>
      <c r="Z6" s="53"/>
      <c r="AA6" s="52"/>
      <c r="AB6" s="52"/>
      <c r="AC6" s="53"/>
      <c r="AD6" s="53"/>
      <c r="AE6" s="53"/>
      <c r="AF6" s="51"/>
      <c r="AG6" s="52" t="s">
        <v>170</v>
      </c>
      <c r="AH6" s="51"/>
      <c r="AI6" s="51"/>
      <c r="AJ6" s="53"/>
      <c r="AK6" s="51"/>
      <c r="AL6" s="51"/>
      <c r="AM6" s="51"/>
      <c r="AN6" s="51"/>
      <c r="AO6" s="53"/>
    </row>
    <row r="7" spans="1:41" ht="15.75">
      <c r="A7" s="3"/>
      <c r="B7" s="51"/>
      <c r="C7" s="51"/>
      <c r="D7" s="53"/>
      <c r="E7" s="54" t="s">
        <v>171</v>
      </c>
      <c r="F7" s="51"/>
      <c r="G7" s="51"/>
      <c r="H7" s="51"/>
      <c r="I7" s="51"/>
      <c r="J7" s="51"/>
      <c r="K7" s="51"/>
      <c r="L7" s="51"/>
      <c r="M7" s="51"/>
      <c r="N7" s="51"/>
      <c r="O7" s="53"/>
      <c r="P7" s="53"/>
      <c r="Q7" s="53"/>
      <c r="R7" s="53"/>
      <c r="S7" s="53"/>
      <c r="T7" s="53"/>
      <c r="U7" s="54"/>
      <c r="V7" s="51"/>
      <c r="W7" s="53"/>
      <c r="X7" s="51"/>
      <c r="Y7" s="53"/>
      <c r="Z7" s="53"/>
      <c r="AA7" s="53"/>
      <c r="AB7" s="53"/>
      <c r="AC7" s="53"/>
      <c r="AD7" s="53"/>
      <c r="AE7" s="53"/>
      <c r="AF7" s="51"/>
      <c r="AG7" s="53"/>
      <c r="AH7" s="54" t="s">
        <v>172</v>
      </c>
      <c r="AI7" s="51"/>
      <c r="AJ7" s="53"/>
      <c r="AK7" s="51"/>
      <c r="AL7" s="51"/>
      <c r="AM7" s="51"/>
      <c r="AN7" s="51"/>
      <c r="AO7" s="53"/>
    </row>
    <row r="8" spans="1:41" s="3" customFormat="1" ht="21">
      <c r="A8" s="4" t="s">
        <v>55</v>
      </c>
      <c r="B8" s="44"/>
      <c r="C8" s="44"/>
      <c r="D8" s="44"/>
      <c r="E8" s="44"/>
      <c r="F8" s="44"/>
      <c r="G8" s="44"/>
      <c r="H8" s="44"/>
      <c r="I8" s="44"/>
      <c r="J8" s="44"/>
      <c r="K8" s="48"/>
      <c r="L8" s="44"/>
      <c r="M8" s="44"/>
      <c r="N8" s="44"/>
      <c r="O8" s="44"/>
      <c r="P8" s="44"/>
      <c r="Q8" s="46"/>
      <c r="R8" s="44"/>
      <c r="S8" s="44"/>
      <c r="T8" s="44"/>
      <c r="U8" s="44"/>
      <c r="V8" s="46"/>
      <c r="W8" s="46"/>
      <c r="X8" s="44"/>
      <c r="Y8" s="46"/>
      <c r="Z8" s="44"/>
      <c r="AA8" s="44"/>
      <c r="AB8" s="44"/>
      <c r="AC8" s="44"/>
      <c r="AD8" s="46"/>
      <c r="AE8" s="44"/>
      <c r="AF8" s="44"/>
      <c r="AG8" s="48"/>
      <c r="AH8" s="46"/>
      <c r="AI8" s="46"/>
      <c r="AJ8" s="46"/>
      <c r="AK8" s="44"/>
      <c r="AL8" s="44"/>
      <c r="AM8" s="44"/>
    </row>
    <row r="9" spans="1:41" ht="15">
      <c r="A9" s="191">
        <v>1</v>
      </c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41" ht="12.75" customHeight="1">
      <c r="A10" s="193"/>
      <c r="B10" s="186" t="s">
        <v>0</v>
      </c>
      <c r="C10" s="171" t="s">
        <v>173</v>
      </c>
      <c r="D10" s="171" t="s">
        <v>174</v>
      </c>
      <c r="E10" s="183" t="s">
        <v>51</v>
      </c>
      <c r="F10" s="186" t="s">
        <v>175</v>
      </c>
      <c r="G10" s="171" t="s">
        <v>50</v>
      </c>
      <c r="H10" s="177" t="s">
        <v>176</v>
      </c>
      <c r="I10" s="180" t="s">
        <v>177</v>
      </c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2"/>
      <c r="V10" s="177" t="s">
        <v>178</v>
      </c>
      <c r="W10" s="171" t="s">
        <v>179</v>
      </c>
      <c r="X10" s="171" t="s">
        <v>180</v>
      </c>
      <c r="Y10" s="186" t="s">
        <v>181</v>
      </c>
      <c r="Z10" s="186"/>
      <c r="AA10" s="186" t="s">
        <v>182</v>
      </c>
      <c r="AB10" s="186" t="s">
        <v>183</v>
      </c>
      <c r="AC10" s="170" t="s">
        <v>184</v>
      </c>
      <c r="AD10" s="170" t="s">
        <v>185</v>
      </c>
      <c r="AE10" s="170" t="s">
        <v>186</v>
      </c>
      <c r="AF10" s="170"/>
      <c r="AG10" s="170"/>
      <c r="AH10" s="170"/>
      <c r="AI10" s="170"/>
      <c r="AJ10" s="170"/>
      <c r="AK10" s="171" t="s">
        <v>187</v>
      </c>
      <c r="AL10" s="171" t="s">
        <v>188</v>
      </c>
      <c r="AM10" s="171" t="s">
        <v>48</v>
      </c>
    </row>
    <row r="11" spans="1:41" ht="12.75" customHeight="1">
      <c r="A11" s="191">
        <f>A9+1</f>
        <v>2</v>
      </c>
      <c r="B11" s="186"/>
      <c r="C11" s="172"/>
      <c r="D11" s="172"/>
      <c r="E11" s="184"/>
      <c r="F11" s="186"/>
      <c r="G11" s="172"/>
      <c r="H11" s="179"/>
      <c r="I11" s="180" t="s">
        <v>189</v>
      </c>
      <c r="J11" s="181"/>
      <c r="K11" s="181"/>
      <c r="L11" s="181"/>
      <c r="M11" s="181"/>
      <c r="N11" s="182"/>
      <c r="O11" s="180" t="s">
        <v>190</v>
      </c>
      <c r="P11" s="181"/>
      <c r="Q11" s="181"/>
      <c r="R11" s="181"/>
      <c r="S11" s="181"/>
      <c r="T11" s="181"/>
      <c r="U11" s="182"/>
      <c r="V11" s="179"/>
      <c r="W11" s="172"/>
      <c r="X11" s="172"/>
      <c r="Y11" s="186"/>
      <c r="Z11" s="186"/>
      <c r="AA11" s="186"/>
      <c r="AB11" s="186"/>
      <c r="AC11" s="170"/>
      <c r="AD11" s="170"/>
      <c r="AE11" s="170" t="s">
        <v>191</v>
      </c>
      <c r="AF11" s="170"/>
      <c r="AG11" s="170"/>
      <c r="AH11" s="170"/>
      <c r="AI11" s="170"/>
      <c r="AJ11" s="170"/>
      <c r="AK11" s="172"/>
      <c r="AL11" s="172"/>
      <c r="AM11" s="172"/>
    </row>
    <row r="12" spans="1:41" ht="10.5" customHeight="1">
      <c r="A12" s="192"/>
      <c r="B12" s="186"/>
      <c r="C12" s="172"/>
      <c r="D12" s="172"/>
      <c r="E12" s="184"/>
      <c r="F12" s="186"/>
      <c r="G12" s="172"/>
      <c r="H12" s="179"/>
      <c r="I12" s="177" t="s">
        <v>192</v>
      </c>
      <c r="J12" s="177" t="s">
        <v>193</v>
      </c>
      <c r="K12" s="177" t="s">
        <v>194</v>
      </c>
      <c r="L12" s="177" t="s">
        <v>195</v>
      </c>
      <c r="M12" s="177" t="s">
        <v>196</v>
      </c>
      <c r="N12" s="177" t="s">
        <v>197</v>
      </c>
      <c r="O12" s="177" t="s">
        <v>198</v>
      </c>
      <c r="P12" s="177" t="s">
        <v>199</v>
      </c>
      <c r="Q12" s="177" t="s">
        <v>200</v>
      </c>
      <c r="R12" s="177" t="s">
        <v>201</v>
      </c>
      <c r="S12" s="177" t="s">
        <v>202</v>
      </c>
      <c r="T12" s="177" t="s">
        <v>203</v>
      </c>
      <c r="U12" s="177" t="s">
        <v>204</v>
      </c>
      <c r="V12" s="179"/>
      <c r="W12" s="172"/>
      <c r="X12" s="172"/>
      <c r="Y12" s="186"/>
      <c r="Z12" s="186"/>
      <c r="AA12" s="186"/>
      <c r="AB12" s="186"/>
      <c r="AC12" s="170"/>
      <c r="AD12" s="170"/>
      <c r="AE12" s="170" t="s">
        <v>205</v>
      </c>
      <c r="AF12" s="170" t="s">
        <v>206</v>
      </c>
      <c r="AG12" s="170" t="s">
        <v>207</v>
      </c>
      <c r="AH12" s="170" t="s">
        <v>208</v>
      </c>
      <c r="AI12" s="170" t="s">
        <v>209</v>
      </c>
      <c r="AJ12" s="187" t="s">
        <v>210</v>
      </c>
      <c r="AK12" s="172"/>
      <c r="AL12" s="172"/>
      <c r="AM12" s="172"/>
    </row>
    <row r="13" spans="1:41" ht="66.75" customHeight="1">
      <c r="A13" s="193"/>
      <c r="B13" s="186"/>
      <c r="C13" s="173"/>
      <c r="D13" s="173"/>
      <c r="E13" s="185"/>
      <c r="F13" s="186"/>
      <c r="G13" s="173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3"/>
      <c r="X13" s="173"/>
      <c r="Y13" s="55" t="s">
        <v>211</v>
      </c>
      <c r="Z13" s="55" t="s">
        <v>52</v>
      </c>
      <c r="AA13" s="186"/>
      <c r="AB13" s="186"/>
      <c r="AC13" s="170"/>
      <c r="AD13" s="170"/>
      <c r="AE13" s="170"/>
      <c r="AF13" s="170"/>
      <c r="AG13" s="170"/>
      <c r="AH13" s="170"/>
      <c r="AI13" s="170"/>
      <c r="AJ13" s="188"/>
      <c r="AK13" s="173"/>
      <c r="AL13" s="173"/>
      <c r="AM13" s="173"/>
    </row>
    <row r="14" spans="1:41" ht="18" customHeight="1">
      <c r="A14" s="33">
        <f>A11+1</f>
        <v>3</v>
      </c>
      <c r="B14" s="55">
        <v>1</v>
      </c>
      <c r="C14" s="56">
        <v>2</v>
      </c>
      <c r="D14" s="56">
        <v>3</v>
      </c>
      <c r="E14" s="57">
        <v>4</v>
      </c>
      <c r="F14" s="55">
        <v>5</v>
      </c>
      <c r="G14" s="58">
        <v>6</v>
      </c>
      <c r="H14" s="59"/>
      <c r="I14" s="59"/>
      <c r="J14" s="59"/>
      <c r="K14" s="59"/>
      <c r="L14" s="59"/>
      <c r="M14" s="59"/>
      <c r="N14" s="59"/>
      <c r="O14" s="59"/>
      <c r="P14" s="60"/>
      <c r="Q14" s="59"/>
      <c r="R14" s="59"/>
      <c r="S14" s="59"/>
      <c r="T14" s="59"/>
      <c r="U14" s="59"/>
      <c r="V14" s="59"/>
      <c r="W14" s="61">
        <v>7</v>
      </c>
      <c r="X14" s="56">
        <v>8</v>
      </c>
      <c r="Y14" s="55">
        <v>9</v>
      </c>
      <c r="Z14" s="55">
        <v>10</v>
      </c>
      <c r="AA14" s="55">
        <v>11</v>
      </c>
      <c r="AB14" s="55">
        <v>12</v>
      </c>
      <c r="AC14" s="62">
        <v>13</v>
      </c>
      <c r="AD14" s="62">
        <v>14</v>
      </c>
      <c r="AE14" s="62">
        <v>15</v>
      </c>
      <c r="AF14" s="62">
        <v>16</v>
      </c>
      <c r="AG14" s="62">
        <v>17</v>
      </c>
      <c r="AH14" s="62">
        <v>18</v>
      </c>
      <c r="AI14" s="62">
        <v>19</v>
      </c>
      <c r="AJ14" s="63">
        <v>20</v>
      </c>
      <c r="AK14" s="64"/>
      <c r="AL14" s="64">
        <v>21</v>
      </c>
      <c r="AM14" s="64">
        <v>22</v>
      </c>
    </row>
    <row r="15" spans="1:41" ht="24">
      <c r="A15" s="191">
        <f>A14+1</f>
        <v>4</v>
      </c>
      <c r="B15" s="65">
        <v>1</v>
      </c>
      <c r="C15" s="65" t="s">
        <v>212</v>
      </c>
      <c r="D15" s="65" t="s">
        <v>213</v>
      </c>
      <c r="E15" s="66" t="s">
        <v>214</v>
      </c>
      <c r="F15" s="65" t="s">
        <v>215</v>
      </c>
      <c r="G15" s="67" t="s">
        <v>216</v>
      </c>
      <c r="H15" s="59"/>
      <c r="I15" s="59">
        <v>1</v>
      </c>
      <c r="J15" s="59"/>
      <c r="K15" s="59"/>
      <c r="L15" s="59"/>
      <c r="M15" s="59"/>
      <c r="N15" s="59">
        <f t="shared" ref="N15:N18" si="0">SUM(I15:M15)</f>
        <v>1</v>
      </c>
      <c r="O15" s="59"/>
      <c r="P15" s="60"/>
      <c r="Q15" s="59"/>
      <c r="R15" s="59"/>
      <c r="S15" s="59"/>
      <c r="T15" s="59"/>
      <c r="U15" s="59"/>
      <c r="V15" s="59">
        <f t="shared" ref="V15:V18" si="1">N15+U15</f>
        <v>1</v>
      </c>
      <c r="W15" s="68" t="s">
        <v>217</v>
      </c>
      <c r="X15" s="65" t="s">
        <v>218</v>
      </c>
      <c r="Y15" s="65" t="s">
        <v>219</v>
      </c>
      <c r="Z15" s="69" t="s">
        <v>220</v>
      </c>
      <c r="AA15" s="65">
        <v>2004</v>
      </c>
      <c r="AB15" s="65">
        <v>2011</v>
      </c>
      <c r="AC15" s="70">
        <v>49600000</v>
      </c>
      <c r="AD15" s="70">
        <v>25808770</v>
      </c>
      <c r="AE15" s="70">
        <v>0</v>
      </c>
      <c r="AF15" s="70">
        <v>0</v>
      </c>
      <c r="AG15" s="70">
        <v>600500</v>
      </c>
      <c r="AH15" s="71">
        <v>1414900</v>
      </c>
      <c r="AI15" s="72">
        <v>12769082</v>
      </c>
      <c r="AJ15" s="70">
        <v>160000</v>
      </c>
      <c r="AK15" s="65"/>
      <c r="AL15" s="73" t="s">
        <v>221</v>
      </c>
      <c r="AM15" s="73"/>
    </row>
    <row r="16" spans="1:41" ht="72">
      <c r="A16" s="192"/>
      <c r="B16" s="74">
        <f>B15+1</f>
        <v>2</v>
      </c>
      <c r="C16" s="65" t="s">
        <v>212</v>
      </c>
      <c r="D16" s="65" t="s">
        <v>213</v>
      </c>
      <c r="E16" s="66" t="s">
        <v>214</v>
      </c>
      <c r="F16" s="65" t="s">
        <v>222</v>
      </c>
      <c r="G16" s="67" t="s">
        <v>216</v>
      </c>
      <c r="H16" s="59"/>
      <c r="I16" s="59"/>
      <c r="J16" s="59">
        <v>1</v>
      </c>
      <c r="K16" s="59"/>
      <c r="L16" s="59"/>
      <c r="M16" s="59"/>
      <c r="N16" s="59">
        <f t="shared" si="0"/>
        <v>1</v>
      </c>
      <c r="O16" s="59"/>
      <c r="P16" s="60"/>
      <c r="Q16" s="59"/>
      <c r="R16" s="59"/>
      <c r="S16" s="59"/>
      <c r="T16" s="59"/>
      <c r="U16" s="59"/>
      <c r="V16" s="59">
        <f t="shared" si="1"/>
        <v>1</v>
      </c>
      <c r="W16" s="68" t="s">
        <v>223</v>
      </c>
      <c r="X16" s="65" t="s">
        <v>218</v>
      </c>
      <c r="Y16" s="74" t="s">
        <v>224</v>
      </c>
      <c r="Z16" s="74" t="s">
        <v>225</v>
      </c>
      <c r="AA16" s="74">
        <v>2006</v>
      </c>
      <c r="AB16" s="74">
        <v>2010</v>
      </c>
      <c r="AC16" s="70">
        <v>39000000</v>
      </c>
      <c r="AD16" s="70">
        <v>27272323.210000001</v>
      </c>
      <c r="AE16" s="70">
        <v>0</v>
      </c>
      <c r="AF16" s="70">
        <v>0</v>
      </c>
      <c r="AG16" s="70">
        <v>777400</v>
      </c>
      <c r="AH16" s="71">
        <v>661100</v>
      </c>
      <c r="AI16" s="72">
        <v>16495703</v>
      </c>
      <c r="AJ16" s="70">
        <v>155000</v>
      </c>
      <c r="AK16" s="74"/>
      <c r="AL16" s="74" t="s">
        <v>221</v>
      </c>
      <c r="AM16" s="74"/>
    </row>
    <row r="17" spans="1:39" ht="36">
      <c r="A17" s="193"/>
      <c r="B17" s="74">
        <f t="shared" ref="B17:B18" si="2">B16+1</f>
        <v>3</v>
      </c>
      <c r="C17" s="65" t="s">
        <v>212</v>
      </c>
      <c r="D17" s="65" t="s">
        <v>213</v>
      </c>
      <c r="E17" s="66" t="s">
        <v>214</v>
      </c>
      <c r="F17" s="65" t="s">
        <v>226</v>
      </c>
      <c r="G17" s="67" t="s">
        <v>216</v>
      </c>
      <c r="H17" s="59"/>
      <c r="I17" s="59"/>
      <c r="J17" s="59"/>
      <c r="K17" s="59">
        <v>1</v>
      </c>
      <c r="L17" s="59"/>
      <c r="M17" s="59"/>
      <c r="N17" s="59">
        <f t="shared" si="0"/>
        <v>1</v>
      </c>
      <c r="O17" s="59"/>
      <c r="P17" s="60"/>
      <c r="Q17" s="59"/>
      <c r="R17" s="59"/>
      <c r="S17" s="59"/>
      <c r="T17" s="59"/>
      <c r="U17" s="59"/>
      <c r="V17" s="59">
        <f t="shared" si="1"/>
        <v>1</v>
      </c>
      <c r="W17" s="68" t="s">
        <v>227</v>
      </c>
      <c r="X17" s="65" t="s">
        <v>228</v>
      </c>
      <c r="Y17" s="74" t="s">
        <v>229</v>
      </c>
      <c r="Z17" s="74" t="s">
        <v>230</v>
      </c>
      <c r="AA17" s="74">
        <v>2005</v>
      </c>
      <c r="AB17" s="74">
        <v>2005</v>
      </c>
      <c r="AC17" s="70">
        <v>13290287</v>
      </c>
      <c r="AD17" s="70">
        <v>9781472.5099999998</v>
      </c>
      <c r="AE17" s="70">
        <v>0</v>
      </c>
      <c r="AF17" s="70">
        <v>0</v>
      </c>
      <c r="AG17" s="70">
        <v>549500</v>
      </c>
      <c r="AH17" s="71">
        <v>531800</v>
      </c>
      <c r="AI17" s="72">
        <v>14356207</v>
      </c>
      <c r="AJ17" s="70">
        <v>155000</v>
      </c>
      <c r="AK17" s="74"/>
      <c r="AL17" s="74" t="s">
        <v>221</v>
      </c>
      <c r="AM17" s="74"/>
    </row>
    <row r="18" spans="1:39" ht="36" customHeight="1">
      <c r="A18" s="191">
        <f>A15+1</f>
        <v>5</v>
      </c>
      <c r="B18" s="74">
        <f t="shared" si="2"/>
        <v>4</v>
      </c>
      <c r="C18" s="65" t="s">
        <v>212</v>
      </c>
      <c r="D18" s="65" t="s">
        <v>213</v>
      </c>
      <c r="E18" s="66" t="s">
        <v>214</v>
      </c>
      <c r="F18" s="65" t="s">
        <v>231</v>
      </c>
      <c r="G18" s="67" t="s">
        <v>216</v>
      </c>
      <c r="H18" s="75"/>
      <c r="I18" s="75"/>
      <c r="J18" s="75"/>
      <c r="K18" s="75"/>
      <c r="L18" s="75">
        <v>1</v>
      </c>
      <c r="M18" s="75"/>
      <c r="N18" s="59">
        <f t="shared" si="0"/>
        <v>1</v>
      </c>
      <c r="O18" s="75"/>
      <c r="P18" s="76"/>
      <c r="Q18" s="75"/>
      <c r="R18" s="75"/>
      <c r="S18" s="75"/>
      <c r="T18" s="75"/>
      <c r="U18" s="75"/>
      <c r="V18" s="59">
        <f t="shared" si="1"/>
        <v>1</v>
      </c>
      <c r="W18" s="68" t="s">
        <v>227</v>
      </c>
      <c r="X18" s="65" t="s">
        <v>228</v>
      </c>
      <c r="Y18" s="74" t="s">
        <v>232</v>
      </c>
      <c r="Z18" s="77" t="s">
        <v>233</v>
      </c>
      <c r="AA18" s="74">
        <v>2006</v>
      </c>
      <c r="AB18" s="74">
        <v>2007</v>
      </c>
      <c r="AC18" s="70">
        <v>22956125</v>
      </c>
      <c r="AD18" s="70">
        <v>16187850.67</v>
      </c>
      <c r="AE18" s="70">
        <v>0</v>
      </c>
      <c r="AF18" s="70">
        <v>0</v>
      </c>
      <c r="AG18" s="70">
        <v>645300</v>
      </c>
      <c r="AH18" s="71">
        <v>2066900</v>
      </c>
      <c r="AI18" s="72">
        <v>14974098</v>
      </c>
      <c r="AJ18" s="70">
        <v>146600</v>
      </c>
      <c r="AK18" s="74"/>
      <c r="AL18" s="74" t="s">
        <v>221</v>
      </c>
      <c r="AM18" s="74"/>
    </row>
    <row r="19" spans="1:39" ht="12.75" customHeight="1">
      <c r="A19" s="193"/>
      <c r="B19" s="78"/>
      <c r="C19" s="174" t="s">
        <v>234</v>
      </c>
      <c r="D19" s="175"/>
      <c r="E19" s="176"/>
      <c r="F19" s="78"/>
      <c r="G19" s="79"/>
      <c r="H19" s="80"/>
      <c r="I19" s="80"/>
      <c r="J19" s="80"/>
      <c r="K19" s="80"/>
      <c r="L19" s="80"/>
      <c r="M19" s="80"/>
      <c r="N19" s="80">
        <f>SUM(I19:M19)</f>
        <v>0</v>
      </c>
      <c r="O19" s="80"/>
      <c r="P19" s="81"/>
      <c r="Q19" s="80"/>
      <c r="R19" s="80"/>
      <c r="S19" s="80"/>
      <c r="T19" s="80"/>
      <c r="U19" s="80"/>
      <c r="V19" s="80">
        <f>N19+U19</f>
        <v>0</v>
      </c>
      <c r="W19" s="82"/>
      <c r="X19" s="78"/>
      <c r="Y19" s="78"/>
      <c r="Z19" s="78"/>
      <c r="AA19" s="78"/>
      <c r="AB19" s="78"/>
      <c r="AC19" s="83">
        <f>SUM(AC15:AC18)</f>
        <v>124846412</v>
      </c>
      <c r="AD19" s="83">
        <f>SUM(AD15:AD18)</f>
        <v>79050416.390000001</v>
      </c>
      <c r="AE19" s="84"/>
      <c r="AF19" s="84"/>
      <c r="AG19" s="85">
        <f>SUM(AG15:AG18)</f>
        <v>2572700</v>
      </c>
      <c r="AH19" s="85">
        <f>SUM(AH15:AH18)</f>
        <v>4674700</v>
      </c>
      <c r="AI19" s="85">
        <f>SUM(AI15:AI18)</f>
        <v>58595090</v>
      </c>
      <c r="AJ19" s="85">
        <f>SUM(AJ15:AJ18)</f>
        <v>616600</v>
      </c>
      <c r="AK19" s="78"/>
      <c r="AL19" s="78"/>
      <c r="AM19" s="78"/>
    </row>
    <row r="20" spans="1:39">
      <c r="A20" s="33">
        <f>A18+1</f>
        <v>6</v>
      </c>
      <c r="B20" s="7"/>
      <c r="C20" s="6"/>
      <c r="D20" s="6"/>
      <c r="E20" s="8"/>
      <c r="F20" s="7"/>
      <c r="G20" s="7"/>
      <c r="H20" s="6"/>
      <c r="I20" s="9"/>
      <c r="J20" s="10"/>
      <c r="K20" s="37"/>
    </row>
    <row r="21" spans="1:39">
      <c r="A21" s="191">
        <f>A20+1</f>
        <v>7</v>
      </c>
      <c r="B21" s="190"/>
      <c r="C21" s="6"/>
      <c r="D21" s="6"/>
      <c r="E21" s="8"/>
      <c r="F21" s="7"/>
      <c r="G21" s="7"/>
      <c r="H21" s="6"/>
      <c r="I21" s="9"/>
      <c r="J21" s="10"/>
      <c r="K21" s="37"/>
    </row>
    <row r="22" spans="1:39">
      <c r="A22" s="192"/>
      <c r="B22" s="190"/>
      <c r="C22" s="6"/>
      <c r="D22" s="6"/>
      <c r="E22" s="8"/>
      <c r="F22" s="7"/>
      <c r="G22" s="7"/>
      <c r="H22" s="6"/>
      <c r="I22" s="9"/>
      <c r="J22" s="10"/>
      <c r="K22" s="37"/>
    </row>
    <row r="23" spans="1:39">
      <c r="A23" s="193"/>
      <c r="B23" s="190"/>
      <c r="C23" s="6"/>
      <c r="D23" s="38"/>
      <c r="E23" s="8"/>
      <c r="F23" s="7"/>
      <c r="G23" s="7"/>
      <c r="H23" s="6"/>
      <c r="I23" s="9"/>
      <c r="J23" s="34"/>
      <c r="K23" s="37"/>
    </row>
    <row r="24" spans="1:39">
      <c r="A24" s="191">
        <f>A21+1</f>
        <v>8</v>
      </c>
      <c r="B24" s="190"/>
      <c r="C24" s="6"/>
      <c r="D24" s="6"/>
      <c r="E24" s="8"/>
      <c r="F24" s="7"/>
      <c r="G24" s="7"/>
      <c r="H24" s="6"/>
      <c r="I24" s="9"/>
      <c r="J24" s="10"/>
      <c r="K24" s="11"/>
    </row>
    <row r="25" spans="1:39">
      <c r="A25" s="192"/>
      <c r="B25" s="190"/>
      <c r="C25" s="6"/>
      <c r="D25" s="6"/>
      <c r="E25" s="8"/>
      <c r="F25" s="7"/>
      <c r="G25" s="7"/>
      <c r="H25" s="6"/>
      <c r="I25" s="9"/>
      <c r="J25" s="10"/>
      <c r="K25" s="11"/>
    </row>
    <row r="26" spans="1:39">
      <c r="A26" s="193"/>
      <c r="B26" s="190"/>
      <c r="C26" s="6"/>
      <c r="D26" s="6"/>
      <c r="E26" s="8"/>
      <c r="F26" s="7"/>
      <c r="G26" s="7"/>
      <c r="H26" s="6"/>
      <c r="I26" s="9"/>
      <c r="J26" s="10"/>
      <c r="K26" s="11"/>
    </row>
    <row r="27" spans="1:39">
      <c r="A27" s="191">
        <f>A24+1</f>
        <v>9</v>
      </c>
      <c r="B27" s="190"/>
      <c r="C27" s="6"/>
      <c r="D27" s="6"/>
      <c r="E27" s="8"/>
      <c r="F27" s="7"/>
      <c r="G27" s="7"/>
      <c r="H27" s="6"/>
      <c r="I27" s="9"/>
      <c r="J27" s="10"/>
      <c r="K27" s="11"/>
    </row>
    <row r="28" spans="1:39">
      <c r="A28" s="193"/>
      <c r="B28" s="190"/>
      <c r="C28" s="6"/>
      <c r="D28" s="6"/>
      <c r="E28" s="8"/>
      <c r="F28" s="7"/>
      <c r="G28" s="7"/>
      <c r="H28" s="6"/>
      <c r="I28" s="9"/>
      <c r="J28" s="10"/>
      <c r="K28" s="36"/>
    </row>
    <row r="29" spans="1:39">
      <c r="A29" s="191">
        <f>A27+1</f>
        <v>10</v>
      </c>
      <c r="B29" s="190"/>
      <c r="C29" s="6"/>
      <c r="D29" s="6"/>
      <c r="E29" s="8"/>
      <c r="F29" s="7"/>
      <c r="G29" s="7"/>
      <c r="H29" s="6"/>
      <c r="I29" s="9"/>
      <c r="J29" s="10"/>
      <c r="K29" s="11"/>
    </row>
    <row r="30" spans="1:39">
      <c r="A30" s="192"/>
      <c r="B30" s="190"/>
      <c r="C30" s="6"/>
      <c r="D30" s="6"/>
      <c r="E30" s="8"/>
      <c r="F30" s="7"/>
      <c r="G30" s="7"/>
      <c r="H30" s="6"/>
      <c r="I30" s="9"/>
      <c r="J30" s="39"/>
      <c r="K30" s="35"/>
    </row>
    <row r="31" spans="1:39">
      <c r="A31" s="192"/>
      <c r="B31" s="190"/>
      <c r="C31" s="6"/>
      <c r="D31" s="6"/>
      <c r="E31" s="8"/>
      <c r="F31" s="39"/>
      <c r="G31" s="7"/>
      <c r="H31" s="6"/>
      <c r="I31" s="9"/>
      <c r="J31" s="39"/>
      <c r="K31" s="11"/>
    </row>
    <row r="32" spans="1:39">
      <c r="A32" s="193"/>
      <c r="B32" s="190"/>
      <c r="C32" s="6"/>
      <c r="D32" s="6"/>
      <c r="E32" s="8"/>
      <c r="F32" s="7"/>
      <c r="G32" s="7"/>
      <c r="H32" s="6"/>
      <c r="I32" s="9"/>
      <c r="J32" s="34"/>
      <c r="K32" s="11"/>
    </row>
    <row r="33" spans="1:11">
      <c r="A33" s="191">
        <v>11</v>
      </c>
      <c r="B33" s="190"/>
      <c r="C33" s="6"/>
      <c r="D33" s="6"/>
      <c r="E33" s="8"/>
      <c r="F33" s="7"/>
      <c r="G33" s="8"/>
      <c r="H33" s="6"/>
      <c r="I33" s="9"/>
      <c r="J33" s="34"/>
      <c r="K33" s="11"/>
    </row>
    <row r="34" spans="1:11">
      <c r="A34" s="192"/>
      <c r="B34" s="190"/>
      <c r="C34" s="6"/>
      <c r="D34" s="6"/>
      <c r="E34" s="8"/>
      <c r="F34" s="8"/>
      <c r="G34" s="8"/>
      <c r="H34" s="6"/>
      <c r="I34" s="9"/>
      <c r="J34" s="10"/>
      <c r="K34" s="11"/>
    </row>
    <row r="35" spans="1:11">
      <c r="A35" s="192"/>
      <c r="B35" s="190"/>
      <c r="C35" s="6"/>
      <c r="D35" s="6"/>
      <c r="E35" s="8"/>
      <c r="F35" s="8"/>
      <c r="G35" s="8"/>
      <c r="H35" s="6"/>
      <c r="I35" s="9"/>
      <c r="J35" s="10"/>
      <c r="K35" s="11"/>
    </row>
    <row r="36" spans="1:11">
      <c r="A36" s="193"/>
      <c r="B36" s="190"/>
      <c r="C36" s="6"/>
      <c r="D36" s="6"/>
      <c r="E36" s="8"/>
      <c r="F36" s="8"/>
      <c r="G36" s="8"/>
      <c r="H36" s="6"/>
      <c r="I36" s="9"/>
      <c r="J36" s="10"/>
      <c r="K36" s="11"/>
    </row>
    <row r="37" spans="1:11">
      <c r="A37" s="191">
        <f>A34+1</f>
        <v>1</v>
      </c>
      <c r="B37" s="190"/>
      <c r="C37" s="6"/>
      <c r="D37" s="6"/>
      <c r="E37" s="8"/>
      <c r="F37" s="8"/>
      <c r="G37" s="7"/>
      <c r="H37" s="6"/>
      <c r="I37" s="9"/>
      <c r="J37" s="10"/>
      <c r="K37" s="36"/>
    </row>
    <row r="38" spans="1:11">
      <c r="A38" s="192"/>
      <c r="B38" s="190"/>
      <c r="C38" s="6"/>
      <c r="D38" s="6"/>
      <c r="E38" s="8"/>
      <c r="F38" s="8"/>
      <c r="G38" s="7"/>
      <c r="H38" s="6"/>
      <c r="I38" s="9"/>
      <c r="J38" s="10"/>
      <c r="K38" s="36"/>
    </row>
    <row r="39" spans="1:11">
      <c r="A39" s="192"/>
      <c r="B39" s="190"/>
      <c r="C39" s="6"/>
      <c r="D39" s="6"/>
      <c r="E39" s="8"/>
      <c r="F39" s="8"/>
      <c r="G39" s="7"/>
      <c r="H39" s="6"/>
      <c r="I39" s="9"/>
      <c r="J39" s="10"/>
      <c r="K39" s="36"/>
    </row>
    <row r="40" spans="1:11">
      <c r="A40" s="192"/>
      <c r="B40" s="190"/>
      <c r="C40" s="6"/>
      <c r="D40" s="6"/>
      <c r="E40" s="8"/>
      <c r="F40" s="8"/>
      <c r="G40" s="7"/>
      <c r="H40" s="6"/>
      <c r="I40" s="40"/>
      <c r="J40" s="10"/>
      <c r="K40" s="36"/>
    </row>
    <row r="41" spans="1:11">
      <c r="A41" s="192"/>
      <c r="B41" s="190"/>
      <c r="C41" s="6"/>
      <c r="D41" s="6"/>
      <c r="E41" s="8"/>
      <c r="F41" s="8"/>
      <c r="G41" s="7"/>
      <c r="H41" s="6"/>
      <c r="I41" s="40"/>
      <c r="J41" s="10"/>
      <c r="K41" s="36"/>
    </row>
    <row r="42" spans="1:11">
      <c r="A42" s="192"/>
      <c r="B42" s="190"/>
      <c r="C42" s="6"/>
      <c r="D42" s="6"/>
      <c r="E42" s="8"/>
      <c r="F42" s="8"/>
      <c r="G42" s="7"/>
      <c r="H42" s="6"/>
      <c r="I42" s="40"/>
      <c r="J42" s="10"/>
      <c r="K42" s="36"/>
    </row>
    <row r="43" spans="1:11">
      <c r="A43" s="193"/>
      <c r="B43" s="190"/>
      <c r="C43" s="6"/>
      <c r="D43" s="6"/>
      <c r="E43" s="8"/>
      <c r="F43" s="8"/>
      <c r="G43" s="7"/>
      <c r="H43" s="6"/>
      <c r="I43" s="40"/>
      <c r="J43" s="41"/>
      <c r="K43" s="36"/>
    </row>
    <row r="44" spans="1:11">
      <c r="A44" s="191">
        <f>A37+1</f>
        <v>2</v>
      </c>
      <c r="B44" s="190"/>
      <c r="C44" s="6"/>
      <c r="D44" s="6"/>
      <c r="E44" s="8"/>
      <c r="F44" s="7"/>
      <c r="G44" s="7"/>
      <c r="H44" s="6"/>
      <c r="I44" s="9"/>
      <c r="J44" s="10"/>
      <c r="K44" s="36"/>
    </row>
    <row r="45" spans="1:11">
      <c r="A45" s="192"/>
      <c r="B45" s="190"/>
      <c r="C45" s="6"/>
      <c r="D45" s="6"/>
      <c r="E45" s="8"/>
      <c r="F45" s="7"/>
      <c r="G45" s="7"/>
      <c r="H45" s="6"/>
      <c r="I45" s="9"/>
      <c r="J45" s="10"/>
      <c r="K45" s="36"/>
    </row>
    <row r="46" spans="1:11">
      <c r="A46" s="192"/>
      <c r="B46" s="190"/>
      <c r="C46" s="6"/>
      <c r="D46" s="6"/>
      <c r="E46" s="8"/>
      <c r="F46" s="7"/>
      <c r="G46" s="7"/>
      <c r="H46" s="6"/>
      <c r="I46" s="9"/>
      <c r="J46" s="10"/>
      <c r="K46" s="36"/>
    </row>
    <row r="47" spans="1:11">
      <c r="A47" s="193"/>
      <c r="B47" s="190"/>
      <c r="C47" s="6"/>
      <c r="D47" s="6"/>
      <c r="E47" s="8"/>
      <c r="F47" s="7"/>
      <c r="G47" s="7"/>
      <c r="H47" s="6"/>
      <c r="I47" s="9"/>
      <c r="J47" s="34"/>
      <c r="K47" s="6"/>
    </row>
    <row r="48" spans="1:11">
      <c r="A48" s="191">
        <f>A44+1</f>
        <v>3</v>
      </c>
      <c r="B48" s="190"/>
      <c r="C48" s="6"/>
      <c r="D48" s="6"/>
      <c r="E48" s="8"/>
      <c r="F48" s="7"/>
      <c r="G48" s="7"/>
      <c r="H48" s="6"/>
      <c r="I48" s="9"/>
      <c r="J48" s="10"/>
      <c r="K48" s="6"/>
    </row>
    <row r="49" spans="1:11">
      <c r="A49" s="192"/>
      <c r="B49" s="190"/>
      <c r="C49" s="6"/>
      <c r="D49" s="6"/>
      <c r="E49" s="8"/>
      <c r="F49" s="7"/>
      <c r="G49" s="8"/>
      <c r="H49" s="6"/>
      <c r="I49" s="9"/>
      <c r="J49" s="10"/>
      <c r="K49" s="6"/>
    </row>
    <row r="50" spans="1:11">
      <c r="A50" s="192"/>
      <c r="B50" s="190"/>
      <c r="C50" s="6"/>
      <c r="D50" s="6"/>
      <c r="E50" s="8"/>
      <c r="F50" s="7"/>
      <c r="G50" s="7"/>
      <c r="H50" s="6"/>
      <c r="I50" s="9"/>
      <c r="J50" s="10"/>
      <c r="K50" s="6"/>
    </row>
    <row r="51" spans="1:11" s="5" customFormat="1">
      <c r="A51" s="192"/>
      <c r="B51" s="190"/>
      <c r="C51" s="6"/>
      <c r="D51" s="42"/>
      <c r="E51" s="8"/>
      <c r="F51" s="7"/>
      <c r="G51" s="7"/>
      <c r="H51" s="6"/>
      <c r="I51" s="9"/>
      <c r="J51" s="34"/>
      <c r="K51" s="6"/>
    </row>
    <row r="52" spans="1:11">
      <c r="A52" s="193"/>
      <c r="B52" s="190"/>
      <c r="C52" s="6"/>
      <c r="D52" s="6"/>
      <c r="E52" s="8"/>
      <c r="F52" s="7"/>
      <c r="G52" s="7"/>
      <c r="H52" s="6"/>
      <c r="I52" s="9"/>
      <c r="J52" s="10"/>
      <c r="K52" s="6"/>
    </row>
    <row r="53" spans="1:11">
      <c r="A53" s="191">
        <f>A48+1</f>
        <v>4</v>
      </c>
      <c r="B53" s="190"/>
      <c r="C53" s="6"/>
      <c r="D53" s="6"/>
      <c r="E53" s="8"/>
      <c r="F53" s="7"/>
      <c r="G53" s="7"/>
      <c r="H53" s="6"/>
      <c r="I53" s="9"/>
      <c r="J53" s="10"/>
      <c r="K53" s="11"/>
    </row>
    <row r="54" spans="1:11">
      <c r="A54" s="192"/>
      <c r="B54" s="190"/>
      <c r="C54" s="6"/>
      <c r="D54" s="6"/>
      <c r="E54" s="8"/>
      <c r="F54" s="7"/>
      <c r="G54" s="7"/>
      <c r="H54" s="6"/>
      <c r="I54" s="9"/>
      <c r="J54" s="10"/>
      <c r="K54" s="11"/>
    </row>
    <row r="55" spans="1:11">
      <c r="A55" s="193"/>
      <c r="B55" s="190"/>
      <c r="C55" s="6"/>
      <c r="D55" s="6"/>
      <c r="E55" s="8"/>
      <c r="F55" s="7"/>
      <c r="G55" s="7"/>
      <c r="H55" s="6"/>
      <c r="I55" s="9"/>
      <c r="J55" s="10"/>
      <c r="K55" s="11"/>
    </row>
    <row r="56" spans="1:11">
      <c r="A56" s="191">
        <f>A53+1</f>
        <v>5</v>
      </c>
      <c r="B56" s="190"/>
      <c r="C56" s="6"/>
      <c r="D56" s="6"/>
      <c r="E56" s="8"/>
      <c r="F56" s="7"/>
      <c r="G56" s="7"/>
      <c r="H56" s="6"/>
      <c r="I56" s="9"/>
      <c r="J56" s="10"/>
      <c r="K56" s="11"/>
    </row>
    <row r="57" spans="1:11">
      <c r="A57" s="192"/>
      <c r="B57" s="190"/>
      <c r="C57" s="6"/>
      <c r="D57" s="6"/>
      <c r="E57" s="8"/>
      <c r="F57" s="7"/>
      <c r="G57" s="7"/>
      <c r="H57" s="6"/>
      <c r="I57" s="9"/>
      <c r="J57" s="10"/>
      <c r="K57" s="11"/>
    </row>
    <row r="58" spans="1:11">
      <c r="A58" s="193"/>
      <c r="B58" s="190"/>
      <c r="C58" s="6"/>
      <c r="D58" s="6"/>
      <c r="E58" s="8"/>
      <c r="F58" s="7"/>
      <c r="G58" s="7"/>
      <c r="H58" s="6"/>
      <c r="I58" s="9"/>
      <c r="J58" s="10"/>
      <c r="K58" s="36"/>
    </row>
    <row r="59" spans="1:11">
      <c r="A59" s="33">
        <f>A56+1</f>
        <v>6</v>
      </c>
      <c r="B59" s="7"/>
      <c r="C59" s="6"/>
      <c r="D59" s="6"/>
      <c r="E59" s="8"/>
      <c r="F59" s="7"/>
      <c r="G59" s="7"/>
      <c r="H59" s="6"/>
      <c r="I59" s="9"/>
      <c r="J59" s="34"/>
      <c r="K59" s="35"/>
    </row>
    <row r="60" spans="1:11">
      <c r="A60" s="191">
        <f>A59+1</f>
        <v>7</v>
      </c>
      <c r="B60" s="190"/>
      <c r="C60" s="6"/>
      <c r="D60" s="6"/>
      <c r="E60" s="8"/>
      <c r="F60" s="7"/>
      <c r="G60" s="7"/>
      <c r="H60" s="6"/>
      <c r="I60" s="9"/>
      <c r="J60" s="34"/>
      <c r="K60" s="37"/>
    </row>
    <row r="61" spans="1:11">
      <c r="A61" s="192"/>
      <c r="B61" s="190"/>
      <c r="C61" s="6"/>
      <c r="D61" s="6"/>
      <c r="E61" s="8"/>
      <c r="F61" s="7"/>
      <c r="G61" s="7"/>
      <c r="H61" s="6"/>
      <c r="I61" s="9"/>
      <c r="J61" s="10"/>
      <c r="K61" s="37"/>
    </row>
    <row r="62" spans="1:11">
      <c r="A62" s="193"/>
      <c r="B62" s="190"/>
      <c r="C62" s="6"/>
      <c r="D62" s="6"/>
      <c r="E62" s="8"/>
      <c r="F62" s="7"/>
      <c r="G62" s="7"/>
      <c r="H62" s="6"/>
      <c r="I62" s="9"/>
      <c r="J62" s="10"/>
      <c r="K62" s="36"/>
    </row>
    <row r="63" spans="1:11">
      <c r="A63" s="191">
        <f>A60+1</f>
        <v>8</v>
      </c>
      <c r="B63" s="190"/>
      <c r="C63" s="6"/>
      <c r="D63" s="6"/>
      <c r="E63" s="8"/>
      <c r="F63" s="7"/>
      <c r="G63" s="7"/>
      <c r="H63" s="6"/>
      <c r="I63" s="9"/>
      <c r="J63" s="10"/>
      <c r="K63" s="36"/>
    </row>
    <row r="64" spans="1:11">
      <c r="A64" s="192"/>
      <c r="B64" s="190"/>
      <c r="C64" s="6"/>
      <c r="D64" s="6"/>
      <c r="E64" s="8"/>
      <c r="F64" s="7"/>
      <c r="G64" s="7"/>
      <c r="H64" s="6"/>
      <c r="I64" s="9"/>
      <c r="J64" s="10"/>
      <c r="K64" s="37"/>
    </row>
    <row r="65" spans="1:11">
      <c r="A65" s="193"/>
      <c r="B65" s="190"/>
      <c r="C65" s="6"/>
      <c r="D65" s="6"/>
      <c r="E65" s="8"/>
      <c r="F65" s="7"/>
      <c r="G65" s="7"/>
      <c r="H65" s="6"/>
      <c r="I65" s="9"/>
      <c r="J65" s="10"/>
      <c r="K65" s="36"/>
    </row>
    <row r="66" spans="1:11" s="5" customFormat="1">
      <c r="A66" s="191">
        <f>A63+1</f>
        <v>9</v>
      </c>
      <c r="B66" s="190"/>
      <c r="C66" s="6"/>
      <c r="D66" s="6"/>
      <c r="E66" s="8"/>
      <c r="F66" s="7"/>
      <c r="G66" s="7"/>
      <c r="H66" s="6"/>
      <c r="I66" s="9"/>
      <c r="J66" s="34"/>
      <c r="K66" s="37"/>
    </row>
    <row r="67" spans="1:11" s="5" customFormat="1">
      <c r="A67" s="193"/>
      <c r="B67" s="190"/>
      <c r="C67" s="6"/>
      <c r="D67" s="6"/>
      <c r="E67" s="8"/>
      <c r="F67" s="7"/>
      <c r="G67" s="7"/>
      <c r="H67" s="6"/>
      <c r="I67" s="9"/>
      <c r="J67" s="34"/>
      <c r="K67" s="37"/>
    </row>
    <row r="68" spans="1:11">
      <c r="A68" s="191">
        <f>A66+1</f>
        <v>10</v>
      </c>
      <c r="B68" s="190"/>
      <c r="C68" s="6"/>
      <c r="D68" s="6"/>
      <c r="E68" s="8"/>
      <c r="F68" s="7"/>
      <c r="G68" s="7"/>
      <c r="H68" s="6"/>
      <c r="I68" s="9"/>
      <c r="J68" s="10"/>
      <c r="K68" s="11"/>
    </row>
    <row r="69" spans="1:11">
      <c r="A69" s="192"/>
      <c r="B69" s="190"/>
      <c r="C69" s="6"/>
      <c r="D69" s="6"/>
      <c r="E69" s="8"/>
      <c r="F69" s="7"/>
      <c r="G69" s="7"/>
      <c r="H69" s="6"/>
      <c r="I69" s="9"/>
      <c r="J69" s="10"/>
      <c r="K69" s="36"/>
    </row>
    <row r="70" spans="1:11">
      <c r="A70" s="193"/>
      <c r="B70" s="190"/>
      <c r="C70" s="6"/>
      <c r="D70" s="6"/>
      <c r="E70" s="8"/>
      <c r="F70" s="7"/>
      <c r="G70" s="7"/>
      <c r="H70" s="6"/>
      <c r="I70" s="9"/>
      <c r="J70" s="10"/>
      <c r="K70" s="11"/>
    </row>
    <row r="71" spans="1:11">
      <c r="A71" s="189">
        <v>22</v>
      </c>
      <c r="B71" s="190"/>
      <c r="C71" s="6"/>
      <c r="D71" s="6"/>
      <c r="E71" s="8"/>
      <c r="F71" s="43"/>
      <c r="G71" s="7"/>
      <c r="H71" s="6"/>
      <c r="I71" s="9"/>
      <c r="J71" s="10"/>
      <c r="K71" s="11"/>
    </row>
    <row r="72" spans="1:11">
      <c r="A72" s="189"/>
      <c r="B72" s="190"/>
      <c r="C72" s="6"/>
      <c r="D72" s="6"/>
      <c r="E72" s="8"/>
      <c r="F72" s="43"/>
      <c r="G72" s="7"/>
      <c r="H72" s="6"/>
      <c r="I72" s="9"/>
      <c r="J72" s="10"/>
      <c r="K72" s="11"/>
    </row>
    <row r="73" spans="1:11">
      <c r="A73" s="189"/>
      <c r="B73" s="190"/>
      <c r="C73" s="6"/>
      <c r="D73" s="6"/>
      <c r="E73" s="8"/>
      <c r="F73" s="43"/>
      <c r="G73" s="7"/>
      <c r="H73" s="6"/>
      <c r="I73" s="9"/>
      <c r="J73" s="10"/>
      <c r="K73" s="11"/>
    </row>
    <row r="74" spans="1:11">
      <c r="A74" s="189"/>
      <c r="B74" s="190"/>
      <c r="C74" s="6"/>
      <c r="D74" s="6"/>
      <c r="E74" s="8"/>
      <c r="F74" s="43"/>
      <c r="G74" s="7"/>
      <c r="H74" s="6"/>
      <c r="I74" s="9"/>
      <c r="J74" s="10"/>
      <c r="K74" s="11"/>
    </row>
    <row r="75" spans="1:11">
      <c r="A75" s="189"/>
      <c r="B75" s="190"/>
      <c r="C75" s="6"/>
      <c r="D75" s="6"/>
      <c r="E75" s="8"/>
      <c r="F75" s="43"/>
      <c r="G75" s="7"/>
      <c r="H75" s="6"/>
      <c r="I75" s="9"/>
      <c r="J75" s="10"/>
      <c r="K75" s="11"/>
    </row>
    <row r="76" spans="1:11">
      <c r="A76" s="6"/>
      <c r="B76" s="7"/>
      <c r="C76" s="6"/>
      <c r="D76" s="6"/>
      <c r="E76" s="8"/>
      <c r="F76" s="7"/>
      <c r="G76" s="7"/>
      <c r="H76" s="6"/>
      <c r="I76" s="9"/>
      <c r="J76" s="10"/>
      <c r="K76" s="11"/>
    </row>
    <row r="77" spans="1:11">
      <c r="A77" s="12"/>
      <c r="B77" s="13"/>
      <c r="C77" s="12"/>
      <c r="D77" s="12"/>
      <c r="E77" s="14"/>
      <c r="F77" s="15"/>
    </row>
    <row r="90" spans="1:11">
      <c r="A90" s="2"/>
      <c r="B90" s="2"/>
      <c r="C90" s="2"/>
      <c r="D90" s="2"/>
      <c r="E90" s="2"/>
      <c r="F90" s="2"/>
      <c r="G90" s="2"/>
      <c r="I90" s="2"/>
      <c r="J90" s="19"/>
      <c r="K90" s="2"/>
    </row>
    <row r="105" spans="1:11">
      <c r="A105" s="2"/>
      <c r="B105" s="2"/>
      <c r="C105" s="2"/>
      <c r="D105" s="2"/>
      <c r="E105" s="2"/>
      <c r="F105" s="2"/>
      <c r="G105" s="2"/>
      <c r="K105" s="2"/>
    </row>
    <row r="106" spans="1:11">
      <c r="A106" s="2"/>
      <c r="B106" s="2"/>
      <c r="C106" s="2"/>
      <c r="D106" s="2"/>
      <c r="E106" s="2"/>
      <c r="F106" s="2"/>
      <c r="G106" s="2"/>
      <c r="K106" s="2"/>
    </row>
    <row r="107" spans="1:11">
      <c r="A107" s="2"/>
      <c r="B107" s="2"/>
      <c r="C107" s="2"/>
      <c r="D107" s="2"/>
      <c r="E107" s="2"/>
      <c r="F107" s="2"/>
      <c r="G107" s="2"/>
      <c r="K107" s="2"/>
    </row>
    <row r="108" spans="1:11">
      <c r="A108" s="2"/>
      <c r="B108" s="2"/>
      <c r="C108" s="2"/>
      <c r="D108" s="2"/>
      <c r="E108" s="2"/>
      <c r="F108" s="2"/>
      <c r="G108" s="2"/>
      <c r="K108" s="2"/>
    </row>
    <row r="109" spans="1:11">
      <c r="A109" s="2"/>
      <c r="B109" s="2"/>
      <c r="C109" s="2"/>
      <c r="D109" s="2"/>
      <c r="E109" s="2"/>
      <c r="F109" s="2"/>
      <c r="G109" s="2"/>
      <c r="J109" s="20"/>
      <c r="K109" s="2"/>
    </row>
    <row r="110" spans="1:11">
      <c r="A110" s="2"/>
      <c r="B110" s="2"/>
      <c r="C110" s="2"/>
      <c r="D110" s="2"/>
      <c r="E110" s="2"/>
      <c r="F110" s="2"/>
      <c r="J110" s="20"/>
      <c r="K110" s="2"/>
    </row>
    <row r="111" spans="1:11">
      <c r="A111" s="2"/>
      <c r="B111" s="2"/>
      <c r="C111" s="2"/>
      <c r="D111" s="2"/>
      <c r="E111" s="2"/>
      <c r="F111" s="2"/>
      <c r="J111" s="20"/>
      <c r="K111" s="2"/>
    </row>
    <row r="112" spans="1:11">
      <c r="A112" s="2"/>
      <c r="B112" s="2"/>
      <c r="C112" s="2"/>
      <c r="D112" s="2"/>
      <c r="E112" s="2"/>
      <c r="F112" s="2"/>
      <c r="J112" s="20"/>
      <c r="K112" s="2"/>
    </row>
    <row r="113" spans="1:11">
      <c r="A113" s="2"/>
      <c r="B113" s="2"/>
      <c r="C113" s="2"/>
      <c r="D113" s="2"/>
      <c r="E113" s="2"/>
      <c r="F113" s="2"/>
      <c r="J113" s="20"/>
      <c r="K113" s="2"/>
    </row>
    <row r="122" spans="1:11">
      <c r="A122" s="2"/>
      <c r="B122" s="2"/>
      <c r="C122" s="2"/>
      <c r="D122" s="2"/>
      <c r="E122" s="2"/>
      <c r="F122" s="2"/>
      <c r="K122" s="3">
        <v>52</v>
      </c>
    </row>
    <row r="123" spans="1:11">
      <c r="A123" s="2"/>
      <c r="B123" s="2"/>
      <c r="C123" s="2"/>
      <c r="D123" s="2"/>
      <c r="E123" s="2"/>
      <c r="F123" s="2"/>
      <c r="K123" s="3" t="e">
        <f>K122-#REF!</f>
        <v>#REF!</v>
      </c>
    </row>
    <row r="126" spans="1:11">
      <c r="A126" s="2"/>
      <c r="B126" s="2"/>
      <c r="C126" s="2"/>
      <c r="D126" s="2"/>
      <c r="E126" s="2"/>
      <c r="F126" s="2"/>
      <c r="K126" s="3">
        <v>38</v>
      </c>
    </row>
    <row r="127" spans="1:11">
      <c r="A127" s="2"/>
      <c r="B127" s="2"/>
      <c r="C127" s="2"/>
      <c r="D127" s="2"/>
      <c r="E127" s="2"/>
      <c r="F127" s="2"/>
      <c r="K127" s="3">
        <f>K122-K126</f>
        <v>14</v>
      </c>
    </row>
    <row r="129" spans="1:11" ht="11.25" thickBot="1">
      <c r="A129" s="2"/>
      <c r="B129" s="2"/>
      <c r="C129" s="2"/>
      <c r="D129" s="2"/>
      <c r="E129" s="2"/>
      <c r="F129" s="2"/>
    </row>
    <row r="130" spans="1:11" ht="21.75" thickBot="1">
      <c r="A130" s="2"/>
      <c r="B130" s="2"/>
      <c r="C130" s="2"/>
      <c r="D130" s="2"/>
      <c r="E130" s="2"/>
      <c r="F130" s="2"/>
      <c r="G130" s="21" t="s">
        <v>55</v>
      </c>
      <c r="H130" s="22" t="s">
        <v>65</v>
      </c>
      <c r="I130" s="23" t="s">
        <v>56</v>
      </c>
      <c r="J130" s="23" t="s">
        <v>49</v>
      </c>
    </row>
    <row r="131" spans="1:11" ht="21.75" thickBot="1">
      <c r="A131" s="2"/>
      <c r="B131" s="2"/>
      <c r="C131" s="2"/>
      <c r="D131" s="2"/>
      <c r="E131" s="2"/>
      <c r="F131" s="2"/>
      <c r="G131" s="24">
        <v>1</v>
      </c>
      <c r="H131" s="25" t="s">
        <v>66</v>
      </c>
      <c r="I131" s="26" t="s">
        <v>64</v>
      </c>
      <c r="J131" s="26" t="s">
        <v>59</v>
      </c>
    </row>
    <row r="132" spans="1:11" ht="21.75" thickBot="1">
      <c r="A132" s="2"/>
      <c r="B132" s="2"/>
      <c r="C132" s="2"/>
      <c r="D132" s="2"/>
      <c r="E132" s="2"/>
      <c r="F132" s="2"/>
      <c r="G132" s="24">
        <v>2</v>
      </c>
      <c r="H132" s="25" t="s">
        <v>67</v>
      </c>
      <c r="I132" s="26" t="s">
        <v>68</v>
      </c>
      <c r="J132" s="26" t="s">
        <v>61</v>
      </c>
    </row>
    <row r="133" spans="1:11" ht="32.25" thickBot="1">
      <c r="A133" s="2"/>
      <c r="B133" s="2"/>
      <c r="C133" s="2"/>
      <c r="D133" s="2"/>
      <c r="E133" s="2"/>
      <c r="F133" s="2"/>
      <c r="G133" s="24">
        <v>3</v>
      </c>
      <c r="H133" s="25" t="s">
        <v>69</v>
      </c>
      <c r="I133" s="26" t="s">
        <v>70</v>
      </c>
      <c r="J133" s="26" t="s">
        <v>60</v>
      </c>
      <c r="K133" s="2"/>
    </row>
    <row r="134" spans="1:11" ht="21.75" thickBot="1">
      <c r="A134" s="2"/>
      <c r="B134" s="2"/>
      <c r="C134" s="2"/>
      <c r="D134" s="2"/>
      <c r="E134" s="2"/>
      <c r="F134" s="2"/>
      <c r="G134" s="24">
        <v>4</v>
      </c>
      <c r="H134" s="25" t="s">
        <v>71</v>
      </c>
      <c r="I134" s="26" t="s">
        <v>57</v>
      </c>
      <c r="J134" s="26" t="s">
        <v>63</v>
      </c>
      <c r="K134" s="2"/>
    </row>
    <row r="135" spans="1:11" ht="21.75" thickBot="1">
      <c r="A135" s="2"/>
      <c r="B135" s="2"/>
      <c r="C135" s="2"/>
      <c r="D135" s="2"/>
      <c r="E135" s="2"/>
      <c r="F135" s="2"/>
      <c r="G135" s="24">
        <v>5</v>
      </c>
      <c r="H135" s="25" t="s">
        <v>72</v>
      </c>
      <c r="I135" s="26" t="s">
        <v>58</v>
      </c>
      <c r="J135" s="26" t="s">
        <v>62</v>
      </c>
      <c r="K135" s="2"/>
    </row>
    <row r="136" spans="1:11" ht="11.25" thickBot="1">
      <c r="A136" s="2"/>
      <c r="B136" s="2"/>
      <c r="C136" s="2"/>
      <c r="D136" s="2"/>
      <c r="E136" s="2"/>
      <c r="F136" s="2"/>
      <c r="G136" s="24"/>
      <c r="H136" s="27"/>
      <c r="I136" s="28"/>
      <c r="J136" s="28"/>
      <c r="K136" s="2"/>
    </row>
    <row r="137" spans="1:11">
      <c r="A137" s="2"/>
      <c r="B137" s="2"/>
      <c r="C137" s="2"/>
      <c r="D137" s="2"/>
      <c r="E137" s="2"/>
      <c r="F137" s="2"/>
      <c r="G137" s="3"/>
      <c r="I137" s="2"/>
      <c r="J137" s="2"/>
      <c r="K137" s="2"/>
    </row>
  </sheetData>
  <mergeCells count="77">
    <mergeCell ref="A15:A17"/>
    <mergeCell ref="A9:A10"/>
    <mergeCell ref="A11:A13"/>
    <mergeCell ref="B10:B13"/>
    <mergeCell ref="C10:C13"/>
    <mergeCell ref="A18:A19"/>
    <mergeCell ref="A21:A23"/>
    <mergeCell ref="B21:B23"/>
    <mergeCell ref="A24:A26"/>
    <mergeCell ref="B24:B26"/>
    <mergeCell ref="A27:A28"/>
    <mergeCell ref="B27:B28"/>
    <mergeCell ref="A29:A32"/>
    <mergeCell ref="B29:B32"/>
    <mergeCell ref="A33:A36"/>
    <mergeCell ref="B33:B36"/>
    <mergeCell ref="A37:A43"/>
    <mergeCell ref="B37:B43"/>
    <mergeCell ref="A44:A47"/>
    <mergeCell ref="B44:B47"/>
    <mergeCell ref="A48:A52"/>
    <mergeCell ref="B48:B52"/>
    <mergeCell ref="A53:A55"/>
    <mergeCell ref="B53:B55"/>
    <mergeCell ref="A56:A58"/>
    <mergeCell ref="B56:B58"/>
    <mergeCell ref="A60:A62"/>
    <mergeCell ref="B60:B62"/>
    <mergeCell ref="A71:A75"/>
    <mergeCell ref="B71:B75"/>
    <mergeCell ref="A63:A65"/>
    <mergeCell ref="B63:B65"/>
    <mergeCell ref="A66:A67"/>
    <mergeCell ref="B66:B67"/>
    <mergeCell ref="A68:A70"/>
    <mergeCell ref="B68:B70"/>
    <mergeCell ref="I11:N11"/>
    <mergeCell ref="O11:U11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Y10:Z12"/>
    <mergeCell ref="AA10:AA13"/>
    <mergeCell ref="AB10:AB13"/>
    <mergeCell ref="AC10:AC13"/>
    <mergeCell ref="V10:V13"/>
    <mergeCell ref="W10:W13"/>
    <mergeCell ref="AM10:AM13"/>
    <mergeCell ref="AE11:AJ11"/>
    <mergeCell ref="AF12:AF13"/>
    <mergeCell ref="AG12:AG13"/>
    <mergeCell ref="AH12:AH13"/>
    <mergeCell ref="AI12:AI13"/>
    <mergeCell ref="AJ12:AJ13"/>
    <mergeCell ref="AE12:AE13"/>
    <mergeCell ref="AD10:AD13"/>
    <mergeCell ref="AE10:AJ10"/>
    <mergeCell ref="AK10:AK13"/>
    <mergeCell ref="AL10:AL13"/>
    <mergeCell ref="C19:E19"/>
    <mergeCell ref="R12:R13"/>
    <mergeCell ref="S12:S13"/>
    <mergeCell ref="T12:T13"/>
    <mergeCell ref="U12:U13"/>
    <mergeCell ref="G10:G13"/>
    <mergeCell ref="H10:H13"/>
    <mergeCell ref="I10:U10"/>
    <mergeCell ref="D10:D13"/>
    <mergeCell ref="E10:E13"/>
    <mergeCell ref="F10:F13"/>
    <mergeCell ref="X10:X1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СТ</vt:lpstr>
      <vt:lpstr>АВТО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Narangerel</dc:creator>
  <cp:lastModifiedBy>Oyunsaikhan</cp:lastModifiedBy>
  <cp:lastPrinted>2017-06-05T09:17:31Z</cp:lastPrinted>
  <dcterms:created xsi:type="dcterms:W3CDTF">2013-01-02T04:16:06Z</dcterms:created>
  <dcterms:modified xsi:type="dcterms:W3CDTF">2017-06-05T09:29:31Z</dcterms:modified>
</cp:coreProperties>
</file>